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7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9" i="1" l="1"/>
  <c r="C28" i="1"/>
  <c r="C27" i="1"/>
  <c r="C26" i="1"/>
  <c r="C25" i="1"/>
  <c r="C24" i="1"/>
  <c r="C23" i="1"/>
  <c r="C16" i="1"/>
  <c r="H21" i="2"/>
  <c r="I21" i="2"/>
  <c r="J21" i="2"/>
  <c r="K45" i="2"/>
  <c r="D17" i="2"/>
  <c r="D18" i="2"/>
  <c r="D5" i="2"/>
  <c r="D7" i="2"/>
  <c r="F11" i="1"/>
  <c r="G11" i="1"/>
  <c r="F12" i="1"/>
  <c r="G12" i="1"/>
  <c r="F13" i="1"/>
  <c r="G13" i="1"/>
  <c r="F14" i="1"/>
  <c r="G14" i="1"/>
  <c r="A15" i="1"/>
  <c r="F15" i="1"/>
  <c r="G15" i="1"/>
  <c r="F16" i="1"/>
  <c r="G16" i="1"/>
  <c r="F17" i="1"/>
  <c r="G17" i="1"/>
  <c r="F18" i="1"/>
  <c r="G18" i="1"/>
  <c r="F19" i="1"/>
  <c r="G19" i="1"/>
  <c r="F20" i="1"/>
  <c r="G20" i="1"/>
  <c r="I21" i="1"/>
  <c r="F21" i="1"/>
  <c r="G21" i="1"/>
  <c r="H21" i="1"/>
  <c r="I22" i="1"/>
  <c r="F22" i="1"/>
  <c r="G22" i="1"/>
  <c r="H22" i="1"/>
  <c r="I23" i="1"/>
  <c r="F23" i="1"/>
  <c r="G23" i="1"/>
  <c r="H23" i="1"/>
  <c r="I24" i="1"/>
  <c r="F24" i="1"/>
  <c r="G24" i="1"/>
  <c r="H24" i="1"/>
  <c r="I25" i="1"/>
  <c r="F25" i="1"/>
  <c r="G25" i="1"/>
  <c r="H25" i="1"/>
  <c r="I26" i="1"/>
  <c r="F26" i="1"/>
  <c r="G26" i="1"/>
  <c r="H26" i="1"/>
  <c r="I27" i="1"/>
  <c r="F27" i="1"/>
  <c r="G27" i="1"/>
  <c r="H27" i="1"/>
  <c r="I28" i="1"/>
  <c r="F28" i="1"/>
  <c r="G28" i="1"/>
  <c r="H28" i="1"/>
  <c r="I29" i="1"/>
  <c r="F29" i="1"/>
  <c r="G29" i="1"/>
  <c r="H29" i="1"/>
  <c r="I30" i="1"/>
  <c r="F30" i="1"/>
  <c r="G30" i="1"/>
  <c r="H30" i="1"/>
  <c r="I31" i="1"/>
  <c r="F31" i="1"/>
  <c r="G31" i="1"/>
  <c r="H31" i="1"/>
  <c r="I32" i="1"/>
  <c r="F32" i="1"/>
  <c r="G32" i="1"/>
  <c r="H32" i="1"/>
  <c r="I33" i="1"/>
  <c r="F33" i="1"/>
  <c r="G33" i="1"/>
  <c r="H33" i="1"/>
  <c r="I34" i="1"/>
  <c r="F34" i="1"/>
  <c r="G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10" i="1"/>
  <c r="F10" i="1"/>
  <c r="C11" i="1"/>
  <c r="C12" i="1"/>
  <c r="C13" i="1"/>
  <c r="C14" i="1"/>
  <c r="C15" i="1"/>
  <c r="C20" i="1"/>
  <c r="C21" i="1"/>
  <c r="C22" i="1"/>
  <c r="C10" i="1"/>
  <c r="F5" i="1"/>
  <c r="G10" i="1"/>
</calcChain>
</file>

<file path=xl/sharedStrings.xml><?xml version="1.0" encoding="utf-8"?>
<sst xmlns="http://schemas.openxmlformats.org/spreadsheetml/2006/main" count="262" uniqueCount="169">
  <si>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</si>
  <si>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</si>
  <si>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</si>
  <si>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</si>
  <si>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</si>
  <si>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</si>
  <si>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</si>
  <si>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</si>
  <si>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</si>
  <si>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</si>
  <si>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</si>
  <si>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</si>
  <si>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</si>
  <si>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</si>
  <si>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</si>
  <si>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</si>
  <si>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</si>
  <si>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</si>
  <si>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</si>
  <si>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</si>
  <si>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</si>
  <si>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</si>
  <si>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</si>
  <si>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</si>
  <si>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</si>
  <si>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</si>
  <si>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</si>
  <si>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</si>
  <si>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</si>
  <si>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</si>
  <si>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</si>
  <si>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</si>
  <si>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</si>
  <si>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</si>
  <si>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</si>
  <si>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</si>
  <si>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</si>
  <si>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</si>
  <si>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</si>
  <si>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</si>
  <si>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</si>
  <si>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</si>
  <si>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</si>
  <si>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</si>
  <si>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</si>
  <si>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</si>
  <si>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</si>
  <si>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</si>
  <si>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</si>
  <si>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</si>
  <si>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</si>
  <si>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</si>
  <si>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</si>
  <si>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</si>
  <si>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</si>
  <si>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</si>
  <si>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</si>
  <si>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</si>
  <si>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</si>
  <si>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</si>
  <si>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</si>
  <si>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</si>
  <si>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</si>
  <si>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</si>
  <si>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</si>
  <si>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</si>
  <si>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</si>
  <si>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</si>
  <si>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</si>
  <si>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</si>
  <si>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</si>
  <si>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</si>
  <si>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</si>
  <si>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</si>
  <si>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</si>
  <si>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</si>
  <si>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</si>
  <si>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</si>
  <si>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</si>
  <si>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</si>
  <si>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</si>
  <si>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</si>
  <si>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</si>
  <si>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</si>
  <si>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</si>
  <si>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</si>
  <si>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</si>
  <si>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</si>
  <si>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</si>
  <si>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</si>
  <si>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</si>
  <si>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</si>
  <si>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</si>
  <si>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</si>
  <si>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</si>
  <si>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</si>
  <si>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</si>
  <si>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</si>
  <si>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</si>
  <si>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</si>
  <si>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</si>
  <si>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</si>
  <si>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</si>
  <si>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</si>
  <si>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</si>
  <si>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</si>
  <si>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</si>
  <si>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</si>
  <si>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</si>
  <si>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</si>
  <si>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</si>
  <si>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</si>
  <si>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</si>
  <si>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</si>
  <si>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</si>
  <si>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</si>
  <si>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</si>
  <si>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</si>
  <si>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</si>
  <si>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</si>
  <si>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</si>
  <si>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</si>
  <si>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</si>
  <si>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</si>
  <si>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</si>
  <si>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</si>
  <si>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</si>
  <si>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</si>
  <si>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</si>
  <si>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</si>
  <si>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</si>
  <si>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</si>
  <si>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</si>
  <si>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</si>
  <si>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</si>
  <si>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</si>
  <si>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</si>
  <si>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</si>
  <si>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</si>
  <si>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</si>
  <si>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</si>
  <si>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</si>
  <si>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</si>
  <si>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</si>
  <si>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</si>
  <si>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</si>
  <si>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</si>
  <si>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IMG02</t>
  </si>
  <si>
    <t>IMG03</t>
  </si>
  <si>
    <t>IMG04</t>
  </si>
  <si>
    <t>IMG05</t>
  </si>
  <si>
    <t>Andrea Constanza Perdomo Pedraza</t>
  </si>
  <si>
    <t>Números hasta de seis cifras</t>
  </si>
  <si>
    <t>IMG07</t>
  </si>
  <si>
    <t>IMG08</t>
  </si>
  <si>
    <t>IMG09</t>
  </si>
  <si>
    <t>IMG10</t>
  </si>
  <si>
    <t>Fotografía</t>
  </si>
  <si>
    <t>MA_03_02_CO_REC220</t>
  </si>
  <si>
    <t>Familia en cumpleaños</t>
  </si>
  <si>
    <t>Ver indicaciones en la última columna  133353641</t>
  </si>
  <si>
    <t>Ilustración</t>
  </si>
  <si>
    <t>Poner el texto y el globo</t>
  </si>
  <si>
    <t>Poner el texto en el tablero</t>
  </si>
  <si>
    <t>Poner los textos en la imagen</t>
  </si>
  <si>
    <t>Es la misma imagen anterior</t>
  </si>
  <si>
    <t>personas en fila</t>
  </si>
  <si>
    <t>Carros llegando a la meta</t>
  </si>
  <si>
    <t>Recurso M5A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</si>
</sst>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11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6" fillId="0" borderId="5" xfId="0" applyFont="1" applyBorder="1" applyAlignment="1">
      <alignment horizontal="left" vertical="top" wrapText="1"/>
    </xf>
    <xf numFmtId="0" fontId="6" fillId="0" borderId="0" xfId="0" applyFont="1" applyFill="1" applyBorder="1" applyAlignment="1">
      <alignment horizontal="left"/>
    </xf>
    <xf numFmtId="0" fontId="3" fillId="5" borderId="11" xfId="0" applyFont="1" applyFill="1" applyBorder="1" applyAlignment="1">
      <alignment horizontal="left" vertical="center" wrapText="1"/>
    </xf>
  </cellXfs>
  <cellStyles count="1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736600</xdr:colOff>
      <xdr:row>9</xdr:row>
      <xdr:rowOff>215900</xdr:rowOff>
    </xdr:from>
    <xdr:to>
      <xdr:col>10</xdr:col>
      <xdr:colOff>3528695</xdr:colOff>
      <xdr:row>10</xdr:row>
      <xdr:rowOff>2755900</xdr:rowOff>
    </xdr:to>
    <xdr:pic>
      <xdr:nvPicPr>
        <xdr:cNvPr id="3"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03800" y="2133600"/>
          <a:ext cx="2792095" cy="2895600"/>
        </a:xfrm>
        <a:prstGeom prst="rect">
          <a:avLst/>
        </a:prstGeom>
        <a:noFill/>
        <a:ln>
          <a:noFill/>
        </a:ln>
      </xdr:spPr>
    </xdr:pic>
    <xdr:clientData/>
  </xdr:twoCellAnchor>
  <xdr:twoCellAnchor>
    <xdr:from>
      <xdr:col>10</xdr:col>
      <xdr:colOff>1270000</xdr:colOff>
      <xdr:row>10</xdr:row>
      <xdr:rowOff>0</xdr:rowOff>
    </xdr:from>
    <xdr:to>
      <xdr:col>10</xdr:col>
      <xdr:colOff>3632200</xdr:colOff>
      <xdr:row>10</xdr:row>
      <xdr:rowOff>876300</xdr:rowOff>
    </xdr:to>
    <xdr:sp macro="" textlink="">
      <xdr:nvSpPr>
        <xdr:cNvPr id="2" name="Rectángulo 2"/>
        <xdr:cNvSpPr/>
      </xdr:nvSpPr>
      <xdr:spPr>
        <a:xfrm>
          <a:off x="18237200" y="2273300"/>
          <a:ext cx="2362200" cy="8763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ln>
                <a:noFill/>
              </a:ln>
              <a:solidFill>
                <a:srgbClr val="000000"/>
              </a:solidFill>
              <a:effectLst>
                <a:outerShdw blurRad="38100" dist="19050" dir="2700000" algn="tl">
                  <a:schemeClr val="dk1">
                    <a:alpha val="40000"/>
                  </a:schemeClr>
                </a:outerShdw>
              </a:effectLst>
              <a:ea typeface="ＭＳ 明朝"/>
              <a:cs typeface="Times New Roman"/>
            </a:rPr>
            <a:t>El costo de una tablet </a:t>
          </a:r>
          <a:endParaRPr lang="es-ES_tradnl" sz="1200">
            <a:effectLst/>
            <a:ea typeface="ＭＳ 明朝"/>
            <a:cs typeface="Times New Roman"/>
          </a:endParaRPr>
        </a:p>
        <a:p>
          <a:pPr algn="ctr">
            <a:spcAft>
              <a:spcPts val="0"/>
            </a:spcAft>
          </a:pPr>
          <a:r>
            <a:rPr lang="es-CO" sz="1200">
              <a:ln>
                <a:noFill/>
              </a:ln>
              <a:solidFill>
                <a:srgbClr val="000000"/>
              </a:solidFill>
              <a:effectLst>
                <a:outerShdw blurRad="38100" dist="19050" dir="2700000" algn="tl">
                  <a:schemeClr val="dk1">
                    <a:alpha val="40000"/>
                  </a:schemeClr>
                </a:outerShdw>
              </a:effectLst>
              <a:ea typeface="ＭＳ 明朝"/>
              <a:cs typeface="Times New Roman"/>
            </a:rPr>
            <a:t>es de $689.050 y de un computador $750.905</a:t>
          </a:r>
          <a:endParaRPr lang="es-ES_tradnl" sz="1200">
            <a:effectLst/>
            <a:ea typeface="ＭＳ 明朝"/>
            <a:cs typeface="Times New Roman"/>
          </a:endParaRPr>
        </a:p>
      </xdr:txBody>
    </xdr:sp>
    <xdr:clientData/>
  </xdr:twoCellAnchor>
  <xdr:twoCellAnchor editAs="oneCell">
    <xdr:from>
      <xdr:col>10</xdr:col>
      <xdr:colOff>685800</xdr:colOff>
      <xdr:row>11</xdr:row>
      <xdr:rowOff>50800</xdr:rowOff>
    </xdr:from>
    <xdr:to>
      <xdr:col>10</xdr:col>
      <xdr:colOff>3733800</xdr:colOff>
      <xdr:row>11</xdr:row>
      <xdr:rowOff>2155825</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653000" y="5168900"/>
          <a:ext cx="3048000" cy="2105025"/>
        </a:xfrm>
        <a:prstGeom prst="rect">
          <a:avLst/>
        </a:prstGeom>
        <a:noFill/>
        <a:ln>
          <a:noFill/>
        </a:ln>
      </xdr:spPr>
    </xdr:pic>
    <xdr:clientData/>
  </xdr:twoCellAnchor>
  <xdr:twoCellAnchor editAs="oneCell">
    <xdr:from>
      <xdr:col>10</xdr:col>
      <xdr:colOff>673100</xdr:colOff>
      <xdr:row>12</xdr:row>
      <xdr:rowOff>317500</xdr:rowOff>
    </xdr:from>
    <xdr:to>
      <xdr:col>10</xdr:col>
      <xdr:colOff>4254500</xdr:colOff>
      <xdr:row>12</xdr:row>
      <xdr:rowOff>1577340</xdr:rowOff>
    </xdr:to>
    <xdr:pic>
      <xdr:nvPicPr>
        <xdr:cNvPr id="5"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40300" y="7721600"/>
          <a:ext cx="3581400" cy="1259840"/>
        </a:xfrm>
        <a:prstGeom prst="rect">
          <a:avLst/>
        </a:prstGeom>
        <a:noFill/>
        <a:ln>
          <a:noFill/>
        </a:ln>
      </xdr:spPr>
    </xdr:pic>
    <xdr:clientData/>
  </xdr:twoCellAnchor>
  <xdr:twoCellAnchor editAs="oneCell">
    <xdr:from>
      <xdr:col>10</xdr:col>
      <xdr:colOff>850900</xdr:colOff>
      <xdr:row>13</xdr:row>
      <xdr:rowOff>279400</xdr:rowOff>
    </xdr:from>
    <xdr:to>
      <xdr:col>10</xdr:col>
      <xdr:colOff>4365625</xdr:colOff>
      <xdr:row>13</xdr:row>
      <xdr:rowOff>3460750</xdr:rowOff>
    </xdr:to>
    <xdr:pic>
      <xdr:nvPicPr>
        <xdr:cNvPr id="6" name="Imagen 5"/>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818100" y="9639300"/>
          <a:ext cx="3514725" cy="3181350"/>
        </a:xfrm>
        <a:prstGeom prst="rect">
          <a:avLst/>
        </a:prstGeom>
        <a:noFill/>
        <a:ln>
          <a:noFill/>
        </a:ln>
      </xdr:spPr>
    </xdr:pic>
    <xdr:clientData/>
  </xdr:twoCellAnchor>
  <xdr:twoCellAnchor editAs="oneCell">
    <xdr:from>
      <xdr:col>10</xdr:col>
      <xdr:colOff>444500</xdr:colOff>
      <xdr:row>14</xdr:row>
      <xdr:rowOff>139700</xdr:rowOff>
    </xdr:from>
    <xdr:to>
      <xdr:col>10</xdr:col>
      <xdr:colOff>4595495</xdr:colOff>
      <xdr:row>14</xdr:row>
      <xdr:rowOff>1654175</xdr:rowOff>
    </xdr:to>
    <xdr:pic>
      <xdr:nvPicPr>
        <xdr:cNvPr id="7" name="Imagen 6"/>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11700" y="13296900"/>
          <a:ext cx="4150995" cy="1514475"/>
        </a:xfrm>
        <a:prstGeom prst="rect">
          <a:avLst/>
        </a:prstGeom>
        <a:noFill/>
        <a:ln>
          <a:noFill/>
        </a:ln>
      </xdr:spPr>
    </xdr:pic>
    <xdr:clientData/>
  </xdr:twoCellAnchor>
  <xdr:twoCellAnchor editAs="oneCell">
    <xdr:from>
      <xdr:col>10</xdr:col>
      <xdr:colOff>469900</xdr:colOff>
      <xdr:row>15</xdr:row>
      <xdr:rowOff>139700</xdr:rowOff>
    </xdr:from>
    <xdr:to>
      <xdr:col>10</xdr:col>
      <xdr:colOff>4385945</xdr:colOff>
      <xdr:row>15</xdr:row>
      <xdr:rowOff>1568450</xdr:rowOff>
    </xdr:to>
    <xdr:pic>
      <xdr:nvPicPr>
        <xdr:cNvPr id="8" name="Imagen 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7100" y="15049500"/>
          <a:ext cx="3916045" cy="1428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workbookViewId="0">
      <selection activeCell="I20" sqref="I20"/>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4.33203125"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50"/>
      <c r="I1" s="50"/>
      <c r="J1" s="16"/>
      <c r="K1" s="16"/>
    </row>
    <row r="2" spans="1:16" ht="15">
      <c r="A2" s="1"/>
      <c r="B2" s="3" t="s">
        <v>0</v>
      </c>
      <c r="C2" s="87" t="s">
        <v>22</v>
      </c>
      <c r="D2" s="88"/>
      <c r="F2" s="80" t="s">
        <v>1</v>
      </c>
      <c r="G2" s="81"/>
      <c r="H2" s="50"/>
      <c r="I2" s="50"/>
      <c r="J2" s="16"/>
    </row>
    <row r="3" spans="1:16" ht="15">
      <c r="A3" s="1"/>
      <c r="B3" s="4" t="s">
        <v>9</v>
      </c>
      <c r="C3" s="89">
        <v>3</v>
      </c>
      <c r="D3" s="90"/>
      <c r="F3" s="82"/>
      <c r="G3" s="83"/>
      <c r="H3" s="50"/>
      <c r="I3" s="50"/>
      <c r="J3" s="16"/>
    </row>
    <row r="4" spans="1:16" ht="15">
      <c r="A4" s="1"/>
      <c r="B4" s="4" t="s">
        <v>55</v>
      </c>
      <c r="C4" s="89" t="s">
        <v>152</v>
      </c>
      <c r="D4" s="90"/>
      <c r="E4" s="5"/>
      <c r="F4" s="49" t="s">
        <v>56</v>
      </c>
      <c r="G4" s="48" t="s">
        <v>57</v>
      </c>
      <c r="H4" s="50"/>
      <c r="I4" s="50"/>
      <c r="J4" s="16"/>
      <c r="K4" s="16"/>
    </row>
    <row r="5" spans="1:16" ht="16" thickBot="1">
      <c r="A5" s="1"/>
      <c r="B5" s="6" t="s">
        <v>2</v>
      </c>
      <c r="C5" s="91" t="s">
        <v>151</v>
      </c>
      <c r="D5" s="92"/>
      <c r="E5" s="5"/>
      <c r="F5" s="47" t="str">
        <f>IF(G4="Recurso","Motor del recurso","")</f>
        <v>Motor del recurso</v>
      </c>
      <c r="G5" s="47" t="s">
        <v>58</v>
      </c>
      <c r="H5" s="50"/>
      <c r="I5" s="71"/>
      <c r="J5" s="16"/>
      <c r="K5" s="16"/>
    </row>
    <row r="6" spans="1:16" ht="16" thickBot="1">
      <c r="A6" s="1"/>
      <c r="B6" s="1"/>
      <c r="C6" s="1"/>
      <c r="D6" s="1"/>
      <c r="E6" s="7"/>
      <c r="F6" s="1"/>
      <c r="G6" s="1"/>
      <c r="H6" s="50"/>
      <c r="I6" s="50"/>
      <c r="J6" s="16"/>
      <c r="K6" s="16"/>
    </row>
    <row r="7" spans="1:16" ht="15" customHeight="1">
      <c r="A7" s="1"/>
      <c r="B7" s="34" t="s">
        <v>41</v>
      </c>
      <c r="C7" s="8" t="s">
        <v>158</v>
      </c>
      <c r="D7" s="33" t="s">
        <v>40</v>
      </c>
      <c r="F7" s="1"/>
      <c r="G7" s="1"/>
      <c r="H7" s="1"/>
      <c r="I7" s="1"/>
      <c r="J7" s="16"/>
      <c r="K7" s="16"/>
    </row>
    <row r="8" spans="1:16" s="9" customFormat="1" ht="16" thickBot="1">
      <c r="A8" s="10"/>
      <c r="B8" s="112"/>
      <c r="C8" s="10"/>
      <c r="D8" s="11"/>
      <c r="E8" s="11"/>
      <c r="F8" s="84" t="s">
        <v>63</v>
      </c>
      <c r="G8" s="85"/>
      <c r="H8" s="85"/>
      <c r="I8" s="86"/>
      <c r="J8" s="18"/>
      <c r="K8" s="12"/>
      <c r="L8" s="2"/>
      <c r="M8" s="2"/>
      <c r="N8" s="2"/>
      <c r="O8" s="2"/>
      <c r="P8" s="2"/>
    </row>
    <row r="9" spans="1:16" ht="27" thickBot="1">
      <c r="A9" s="30" t="s">
        <v>3</v>
      </c>
      <c r="B9" s="113" t="s">
        <v>10</v>
      </c>
      <c r="C9" s="24" t="s">
        <v>4</v>
      </c>
      <c r="D9" s="24" t="s">
        <v>5</v>
      </c>
      <c r="E9" s="24" t="s">
        <v>6</v>
      </c>
      <c r="F9" s="70" t="s">
        <v>62</v>
      </c>
      <c r="G9" s="70" t="s">
        <v>60</v>
      </c>
      <c r="H9" s="70" t="s">
        <v>61</v>
      </c>
      <c r="I9" s="70" t="s">
        <v>138</v>
      </c>
      <c r="J9" s="25" t="s">
        <v>7</v>
      </c>
      <c r="K9" s="76" t="s">
        <v>8</v>
      </c>
    </row>
    <row r="10" spans="1:16" s="12" customFormat="1" ht="28" customHeight="1">
      <c r="A10" s="13" t="str">
        <f>IF(OR(B10&lt;&gt;"",J10&lt;&gt;""),"IMG01","")</f>
        <v>IMG01</v>
      </c>
      <c r="B10" s="26">
        <v>39303571</v>
      </c>
      <c r="C10" s="26" t="str">
        <f>IF(OR(B10&lt;&gt;"",J10&lt;&gt;""),IF($G$4="Recurso",CONCATENATE($G$4," ",$G$5),$G$4),"")</f>
        <v>Recurso M5A</v>
      </c>
      <c r="D10" s="73" t="s">
        <v>157</v>
      </c>
      <c r="E10" s="14" t="s">
        <v>146</v>
      </c>
      <c r="F10" s="14" t="str">
        <f>IF(OR(B10&lt;&gt;"",J10&lt;&gt;""),CONCATENATE($C$7,"_",$A10,IF($G$4="Cuaderno de Estudio","_small",CONCATENATE(IF(I10="","","n"),IF(LEFT($G$5,1)="F",".jpg",".png")))),"")</f>
        <v>MA_03_02_CO_REC220_IMG01.png</v>
      </c>
      <c r="G10" s="14" t="str">
        <f>IF(F10&lt;&gt;"",IF($G$4="Recurso",IF(LEFT($G$5,1)="M",VLOOKUP($G$5,'Definición técnica de imagenes'!$A$3:$G$17,5,FALSE),IF($G$5="F1",'Definición técnica de imagenes'!$E$15,'Definición técnica de imagenes'!$F$13)),'Definición técnica de imagenes'!$E$16),"")</f>
        <v>286 x 286 px</v>
      </c>
      <c r="H10" s="14"/>
      <c r="I10" s="14"/>
      <c r="J10" s="14" t="s">
        <v>159</v>
      </c>
      <c r="K10" s="77"/>
    </row>
    <row r="11" spans="1:16" s="12" customFormat="1" ht="224" customHeight="1">
      <c r="A11" s="74" t="s">
        <v>147</v>
      </c>
      <c r="B11" s="111" t="s">
        <v>160</v>
      </c>
      <c r="C11" s="26" t="str">
        <f t="shared" ref="C11:C29" si="0">IF(OR(B11&lt;&gt;"",J11&lt;&gt;""),IF($G$4="Recurso",CONCATENATE($G$4," ",$G$5),$G$4),"")</f>
        <v>Recurso M5A</v>
      </c>
      <c r="D11" s="73" t="s">
        <v>161</v>
      </c>
      <c r="E11" s="14" t="s">
        <v>146</v>
      </c>
      <c r="F11" s="14" t="str">
        <f t="shared" ref="F11:F74" si="1">IF(OR(B11&lt;&gt;"",J11&lt;&gt;""),CONCATENATE($C$7,"_",$A11,IF($G$4="Cuaderno de Estudio","_small",CONCATENATE(IF(I11="","","n"),IF(LEFT($G$5,1)="F",".jpg",".png")))),"")</f>
        <v>MA_03_02_CO_REC220_IMG02.png</v>
      </c>
      <c r="G11" s="14" t="str">
        <f>IF(F11&lt;&gt;"",IF($G$4="Recurso",IF(LEFT($G$5,1)="M",VLOOKUP($G$5,'Definición técnica de imagenes'!$A$3:$G$17,5,FALSE),IF($G$5="F1",'Definición técnica de imagenes'!$E$15,'Definición técnica de imagenes'!$F$13)),'Definición técnica de imagenes'!$E$16),"")</f>
        <v>286 x 286 px</v>
      </c>
      <c r="H11" s="14"/>
      <c r="I11" s="14"/>
      <c r="J11" s="78" t="s">
        <v>162</v>
      </c>
      <c r="K11" s="77"/>
    </row>
    <row r="12" spans="1:16" s="12" customFormat="1" ht="180" customHeight="1">
      <c r="A12" s="74" t="s">
        <v>148</v>
      </c>
      <c r="B12" s="27">
        <v>170414927</v>
      </c>
      <c r="C12" s="26" t="str">
        <f t="shared" si="0"/>
        <v>Recurso M5A</v>
      </c>
      <c r="D12" s="73" t="s">
        <v>161</v>
      </c>
      <c r="E12" s="73" t="s">
        <v>146</v>
      </c>
      <c r="F12" s="14" t="str">
        <f t="shared" si="1"/>
        <v>MA_03_02_CO_REC220_IMG03.png</v>
      </c>
      <c r="G12" s="14" t="str">
        <f>IF(F12&lt;&gt;"",IF($G$4="Recurso",IF(LEFT($G$5,1)="M",VLOOKUP($G$5,'Definición técnica de imagenes'!$A$3:$G$17,5,FALSE),IF($G$5="F1",'Definición técnica de imagenes'!$E$15,'Definición técnica de imagenes'!$F$13)),'Definición técnica de imagenes'!$E$16),"")</f>
        <v>286 x 286 px</v>
      </c>
      <c r="H12" s="14"/>
      <c r="I12" s="14"/>
      <c r="J12" s="78" t="s">
        <v>163</v>
      </c>
      <c r="K12" s="77"/>
    </row>
    <row r="13" spans="1:16" s="12" customFormat="1" ht="154" customHeight="1">
      <c r="A13" s="74" t="s">
        <v>149</v>
      </c>
      <c r="B13" s="27">
        <v>212133868</v>
      </c>
      <c r="C13" s="26" t="str">
        <f t="shared" si="0"/>
        <v>Recurso M5A</v>
      </c>
      <c r="D13" s="14" t="s">
        <v>161</v>
      </c>
      <c r="E13" s="73" t="s">
        <v>146</v>
      </c>
      <c r="F13" s="14" t="str">
        <f t="shared" si="1"/>
        <v>MA_03_02_CO_REC220_IMG04.png</v>
      </c>
      <c r="G13" s="14" t="str">
        <f>IF(F13&lt;&gt;"",IF($G$4="Recurso",IF(LEFT($G$5,1)="M",VLOOKUP($G$5,'Definición técnica de imagenes'!$A$3:$G$17,5,FALSE),IF($G$5="F1",'Definición técnica de imagenes'!$E$15,'Definición técnica de imagenes'!$F$13)),'Definición técnica de imagenes'!$E$16),"")</f>
        <v>286 x 286 px</v>
      </c>
      <c r="H13" s="14"/>
      <c r="I13" s="14"/>
      <c r="J13" s="78" t="s">
        <v>164</v>
      </c>
      <c r="K13" s="77"/>
    </row>
    <row r="14" spans="1:16" s="12" customFormat="1" ht="299" customHeight="1">
      <c r="A14" s="74" t="s">
        <v>150</v>
      </c>
      <c r="B14" s="27">
        <v>238191226</v>
      </c>
      <c r="C14" s="26" t="str">
        <f t="shared" si="0"/>
        <v>Recurso M5A</v>
      </c>
      <c r="D14" s="14" t="s">
        <v>161</v>
      </c>
      <c r="E14" s="73" t="s">
        <v>146</v>
      </c>
      <c r="F14" s="14" t="str">
        <f t="shared" si="1"/>
        <v>MA_03_02_CO_REC220_IMG05.png</v>
      </c>
      <c r="G14" s="14" t="str">
        <f>IF(F14&lt;&gt;"",IF($G$4="Recurso",IF(LEFT($G$5,1)="M",VLOOKUP($G$5,'Definición técnica de imagenes'!$A$3:$G$17,5,FALSE),IF($G$5="F1",'Definición técnica de imagenes'!$E$15,'Definición técnica de imagenes'!$F$13)),'Definición técnica de imagenes'!$E$16),"")</f>
        <v>286 x 286 px</v>
      </c>
      <c r="H14" s="14"/>
      <c r="I14" s="14"/>
      <c r="J14" s="78" t="s">
        <v>164</v>
      </c>
      <c r="K14" s="77"/>
    </row>
    <row r="15" spans="1:16" s="12" customFormat="1" ht="138" customHeight="1">
      <c r="A15" s="13" t="str">
        <f t="shared" ref="A15" si="2">IF(OR(B15&lt;&gt;"",J15&lt;&gt;""),CONCATENATE(LEFT(A14,3),IF(MID(A14,4,2)+1&lt;10,CONCATENATE("0",MID(A14,4,2)+1))),"")</f>
        <v>IMG06</v>
      </c>
      <c r="B15" s="27">
        <v>208860643</v>
      </c>
      <c r="C15" s="26" t="str">
        <f t="shared" si="0"/>
        <v>Recurso M5A</v>
      </c>
      <c r="D15" s="14" t="s">
        <v>161</v>
      </c>
      <c r="E15" s="73" t="s">
        <v>146</v>
      </c>
      <c r="F15" s="14" t="str">
        <f t="shared" si="1"/>
        <v>MA_03_02_CO_REC220_IMG06.png</v>
      </c>
      <c r="G15" s="14" t="str">
        <f>IF(F15&lt;&gt;"",IF($G$4="Recurso",IF(LEFT($G$5,1)="M",VLOOKUP($G$5,'Definición técnica de imagenes'!$A$3:$G$17,5,FALSE),IF($G$5="F1",'Definición técnica de imagenes'!$E$15,'Definición técnica de imagenes'!$F$13)),'Definición técnica de imagenes'!$E$16),"")</f>
        <v>286 x 286 px</v>
      </c>
      <c r="H15" s="14"/>
      <c r="I15" s="14"/>
      <c r="J15" s="29" t="s">
        <v>164</v>
      </c>
      <c r="K15" s="77"/>
    </row>
    <row r="16" spans="1:16" s="12" customFormat="1" ht="157" customHeight="1">
      <c r="A16" s="13" t="s">
        <v>153</v>
      </c>
      <c r="B16" s="27">
        <v>208860643</v>
      </c>
      <c r="C16" s="26" t="str">
        <f t="shared" si="0"/>
        <v>Recurso M5A</v>
      </c>
      <c r="D16" s="14" t="s">
        <v>161</v>
      </c>
      <c r="E16" s="73" t="s">
        <v>146</v>
      </c>
      <c r="F16" s="14" t="str">
        <f t="shared" si="1"/>
        <v>MA_03_02_CO_REC220_IMG07.png</v>
      </c>
      <c r="G16" s="14" t="str">
        <f>IF(F16&lt;&gt;"",IF($G$4="Recurso",IF(LEFT($G$5,1)="M",VLOOKUP($G$5,'Definición técnica de imagenes'!$A$3:$G$17,5,FALSE),IF($G$5="F1",'Definición técnica de imagenes'!$E$15,'Definición técnica de imagenes'!$F$13)),'Definición técnica de imagenes'!$E$16),"")</f>
        <v>286 x 286 px</v>
      </c>
      <c r="H16" s="14"/>
      <c r="I16" s="14"/>
      <c r="J16" s="78" t="s">
        <v>165</v>
      </c>
      <c r="K16" s="77"/>
    </row>
    <row r="17" spans="1:11" s="12" customFormat="1" ht="15">
      <c r="A17" s="13" t="s">
        <v>154</v>
      </c>
      <c r="B17" s="27">
        <v>144314587</v>
      </c>
      <c r="C17" s="26" t="s">
        <v>168</v>
      </c>
      <c r="D17" s="14" t="s">
        <v>157</v>
      </c>
      <c r="E17" s="73" t="s">
        <v>146</v>
      </c>
      <c r="F17" s="14" t="str">
        <f t="shared" si="1"/>
        <v>MA_03_02_CO_REC220_IMG08.png</v>
      </c>
      <c r="G17" s="14" t="str">
        <f>IF(F17&lt;&gt;"",IF($G$4="Recurso",IF(LEFT($G$5,1)="M",VLOOKUP($G$5,'Definición técnica de imagenes'!$A$3:$G$17,5,FALSE),IF($G$5="F1",'Definición técnica de imagenes'!$E$15,'Definición técnica de imagenes'!$F$13)),'Definición técnica de imagenes'!$E$16),"")</f>
        <v>286 x 286 px</v>
      </c>
      <c r="H17" s="14"/>
      <c r="I17" s="14"/>
      <c r="J17" s="78" t="s">
        <v>166</v>
      </c>
      <c r="K17" s="77"/>
    </row>
    <row r="18" spans="1:11" s="12" customFormat="1" ht="15">
      <c r="A18" s="13" t="s">
        <v>155</v>
      </c>
      <c r="B18" s="27">
        <v>130616876</v>
      </c>
      <c r="C18" s="26" t="s">
        <v>168</v>
      </c>
      <c r="D18" s="14" t="s">
        <v>157</v>
      </c>
      <c r="E18" s="14" t="s">
        <v>146</v>
      </c>
      <c r="F18" s="14" t="str">
        <f t="shared" si="1"/>
        <v>MA_03_02_CO_REC220_IMG09.png</v>
      </c>
      <c r="G18" s="14" t="str">
        <f>IF(F18&lt;&gt;"",IF($G$4="Recurso",IF(LEFT($G$5,1)="M",VLOOKUP($G$5,'Definición técnica de imagenes'!$A$3:$G$17,5,FALSE),IF($G$5="F1",'Definición técnica de imagenes'!$E$15,'Definición técnica de imagenes'!$F$13)),'Definición técnica de imagenes'!$E$16),"")</f>
        <v>286 x 286 px</v>
      </c>
      <c r="H18" s="14"/>
      <c r="I18" s="14"/>
      <c r="J18" s="78" t="s">
        <v>167</v>
      </c>
      <c r="K18" s="77"/>
    </row>
    <row r="19" spans="1:11" s="12" customFormat="1">
      <c r="A19" s="13" t="s">
        <v>156</v>
      </c>
      <c r="B19" s="27">
        <v>130616876</v>
      </c>
      <c r="C19" s="26" t="s">
        <v>168</v>
      </c>
      <c r="D19" s="14" t="s">
        <v>157</v>
      </c>
      <c r="E19" s="14" t="s">
        <v>146</v>
      </c>
      <c r="F19" s="14" t="str">
        <f t="shared" si="1"/>
        <v>MA_03_02_CO_REC220_IMG10.png</v>
      </c>
      <c r="G19" s="14" t="str">
        <f>IF(F19&lt;&gt;"",IF($G$4="Recurso",IF(LEFT($G$5,1)="M",VLOOKUP($G$5,'Definición técnica de imagenes'!$A$3:$G$17,5,FALSE),IF($G$5="F1",'Definición técnica de imagenes'!$E$15,'Definición técnica de imagenes'!$F$13)),'Definición técnica de imagenes'!$E$16),"")</f>
        <v>286 x 286 px</v>
      </c>
      <c r="H19" s="14"/>
      <c r="I19" s="14"/>
      <c r="J19" s="78" t="s">
        <v>165</v>
      </c>
      <c r="K19" s="31"/>
    </row>
    <row r="20" spans="1:11" s="12" customFormat="1">
      <c r="A20" s="13"/>
      <c r="B20" s="79"/>
      <c r="C20" s="26"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c r="I20" s="14"/>
      <c r="J20" s="14"/>
      <c r="K20" s="21"/>
    </row>
    <row r="21" spans="1:11" s="12" customFormat="1">
      <c r="A21" s="13"/>
      <c r="B21" s="75"/>
      <c r="C21" s="26"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ref="H11:H74" si="3">IF(I21&lt;&gt;"",IF(OR(B21&lt;&gt;"",J21&lt;&gt;""),CONCATENATE($C$7,"_",$A21,IF($G$4="Cuaderno de Estudio","_zoom",CONCATENATE("a",IF(LEFT($G$5,1)="F",".jpg",".png")))),""),"")</f>
        <v/>
      </c>
      <c r="I21" s="14" t="str">
        <f>IF(OR(B21&lt;&gt;"",J21&lt;&gt;""),IF($G$4="Recurso",IF(LEFT($G$5,1)="M",VLOOKUP($G$5,'Definición técnica de imagenes'!$A$3:$G$17,6,FALSE),IF($G$5="F1","","")),'Definición técnica de imagenes'!$F$16),"")</f>
        <v/>
      </c>
      <c r="J21" s="29"/>
      <c r="K21" s="21"/>
    </row>
    <row r="22" spans="1:11" s="12" customFormat="1">
      <c r="A22" s="13"/>
      <c r="B22" s="75"/>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3"/>
        <v/>
      </c>
      <c r="I22" s="14" t="str">
        <f>IF(OR(B22&lt;&gt;"",J22&lt;&gt;""),IF($G$4="Recurso",IF(LEFT($G$5,1)="M",VLOOKUP($G$5,'Definición técnica de imagenes'!$A$3:$G$17,6,FALSE),IF($G$5="F1","","")),'Definición técnica de imagenes'!$F$16),"")</f>
        <v/>
      </c>
      <c r="J22" s="29"/>
      <c r="K22" s="20"/>
    </row>
    <row r="23" spans="1:11" s="12" customFormat="1">
      <c r="A23" s="13"/>
      <c r="B23" s="75"/>
      <c r="C23" s="26"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3"/>
        <v/>
      </c>
      <c r="I23" s="14" t="str">
        <f>IF(OR(B23&lt;&gt;"",J23&lt;&gt;""),IF($G$4="Recurso",IF(LEFT($G$5,1)="M",VLOOKUP($G$5,'Definición técnica de imagenes'!$A$3:$G$17,6,FALSE),IF($G$5="F1","","")),'Definición técnica de imagenes'!$F$16),"")</f>
        <v/>
      </c>
      <c r="J23" s="29"/>
      <c r="K23" s="19"/>
    </row>
    <row r="24" spans="1:11" s="12" customFormat="1">
      <c r="A24" s="13"/>
      <c r="B24" s="75"/>
      <c r="C24" s="26"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3"/>
        <v/>
      </c>
      <c r="I24" s="14" t="str">
        <f>IF(OR(B24&lt;&gt;"",J24&lt;&gt;""),IF($G$4="Recurso",IF(LEFT($G$5,1)="M",VLOOKUP($G$5,'Definición técnica de imagenes'!$A$3:$G$17,6,FALSE),IF($G$5="F1","","")),'Definición técnica de imagenes'!$F$16),"")</f>
        <v/>
      </c>
      <c r="J24" s="29"/>
      <c r="K24" s="15"/>
    </row>
    <row r="25" spans="1:11" s="12" customFormat="1">
      <c r="A25" s="13"/>
      <c r="B25" s="75"/>
      <c r="C25" s="26"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IF(OR(B25&lt;&gt;"",J25&lt;&gt;""),IF($G$4="Recurso",IF(LEFT($G$5,1)="M",VLOOKUP($G$5,'Definición técnica de imagenes'!$A$3:$G$17,6,FALSE),IF($G$5="F1","","")),'Definición técnica de imagenes'!$F$16),"")</f>
        <v/>
      </c>
      <c r="J25" s="14"/>
      <c r="K25" s="19"/>
    </row>
    <row r="26" spans="1:11" s="12" customFormat="1">
      <c r="A26" s="13"/>
      <c r="B26" s="75"/>
      <c r="C26" s="26"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IF(OR(B26&lt;&gt;"",J26&lt;&gt;""),IF($G$4="Recurso",IF(LEFT($G$5,1)="M",VLOOKUP($G$5,'Definición técnica de imagenes'!$A$3:$G$17,6,FALSE),IF($G$5="F1","","")),'Definición técnica de imagenes'!$F$16),"")</f>
        <v/>
      </c>
      <c r="J26" s="29"/>
      <c r="K26" s="19"/>
    </row>
    <row r="27" spans="1:11" s="12" customFormat="1">
      <c r="A27" s="13"/>
      <c r="B27" s="75"/>
      <c r="C27" s="26"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IF(OR(B27&lt;&gt;"",J27&lt;&gt;""),IF($G$4="Recurso",IF(LEFT($G$5,1)="M",VLOOKUP($G$5,'Definición técnica de imagenes'!$A$3:$G$17,6,FALSE),IF($G$5="F1","","")),'Definición técnica de imagenes'!$F$16),"")</f>
        <v/>
      </c>
      <c r="J27" s="29"/>
      <c r="K27" s="19"/>
    </row>
    <row r="28" spans="1:11" s="12" customFormat="1">
      <c r="A28" s="13"/>
      <c r="B28" s="75"/>
      <c r="C28" s="26"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IF(OR(B28&lt;&gt;"",J28&lt;&gt;""),IF($G$4="Recurso",IF(LEFT($G$5,1)="M",VLOOKUP($G$5,'Definición técnica de imagenes'!$A$3:$G$17,6,FALSE),IF($G$5="F1","","")),'Definición técnica de imagenes'!$F$16),"")</f>
        <v/>
      </c>
      <c r="J28" s="29"/>
      <c r="K28" s="19"/>
    </row>
    <row r="29" spans="1:11" s="12" customFormat="1">
      <c r="A29" s="13"/>
      <c r="B29" s="75"/>
      <c r="C29" s="26"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29"/>
      <c r="K29" s="19"/>
    </row>
    <row r="30" spans="1:11" s="12" customFormat="1">
      <c r="A30" s="13"/>
      <c r="B30" s="79"/>
      <c r="C30" s="7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4"/>
      <c r="K30" s="19"/>
    </row>
    <row r="31" spans="1:11" s="12" customFormat="1">
      <c r="A31" s="13"/>
      <c r="B31" s="75"/>
      <c r="C31" s="7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29"/>
      <c r="K31" s="19"/>
    </row>
    <row r="32" spans="1:11" s="12" customFormat="1">
      <c r="A32" s="13"/>
      <c r="B32" s="75"/>
      <c r="C32" s="7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29"/>
      <c r="K32" s="19"/>
    </row>
    <row r="33" spans="1:11" s="12" customFormat="1">
      <c r="A33" s="13"/>
      <c r="B33" s="75"/>
      <c r="C33" s="7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29"/>
      <c r="K33" s="19"/>
    </row>
    <row r="34" spans="1:11" s="12" customFormat="1">
      <c r="A34" s="13"/>
      <c r="B34" s="75"/>
      <c r="C34" s="7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29"/>
      <c r="K34" s="19"/>
    </row>
    <row r="35" spans="1:11" s="12" customFormat="1">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95" t="s">
        <v>39</v>
      </c>
      <c r="B1" s="96"/>
      <c r="C1" s="96"/>
      <c r="D1" s="96"/>
      <c r="E1" s="96"/>
      <c r="F1" s="97"/>
    </row>
    <row r="2" spans="1:11">
      <c r="A2" s="40" t="s">
        <v>43</v>
      </c>
      <c r="B2" s="41"/>
      <c r="C2" s="98" t="s">
        <v>14</v>
      </c>
      <c r="D2" s="99"/>
      <c r="E2" s="100"/>
      <c r="F2" s="42"/>
    </row>
    <row r="3" spans="1:11" ht="60">
      <c r="A3" s="43" t="s">
        <v>44</v>
      </c>
      <c r="B3" s="41"/>
      <c r="C3" s="104" t="s">
        <v>15</v>
      </c>
      <c r="D3" s="105"/>
      <c r="E3" s="106"/>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07" t="str">
        <f>CONCATENATE(H21,"_",I21,"_",J21,"_CO")</f>
        <v>LE_07_04_CO</v>
      </c>
      <c r="E5" s="108"/>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2" t="s">
        <v>144</v>
      </c>
      <c r="D7" s="93" t="str">
        <f>CONCATENATE("SolicitudGrafica_",D5,".xls")</f>
        <v>SolicitudGrafica_LE_07_04_CO.xls</v>
      </c>
      <c r="E7" s="93"/>
      <c r="F7" s="94"/>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95" t="s">
        <v>42</v>
      </c>
      <c r="B13" s="96"/>
      <c r="C13" s="96"/>
      <c r="D13" s="96"/>
      <c r="E13" s="96"/>
      <c r="F13" s="97"/>
      <c r="I13" s="32" t="s">
        <v>34</v>
      </c>
      <c r="J13" s="32">
        <v>10</v>
      </c>
      <c r="K13" s="32">
        <v>10</v>
      </c>
    </row>
    <row r="14" spans="1:11" ht="16" thickBot="1">
      <c r="A14" s="43"/>
      <c r="B14" s="41"/>
      <c r="C14" s="41"/>
      <c r="D14" s="41"/>
      <c r="E14" s="41"/>
      <c r="F14" s="42"/>
      <c r="I14" s="32" t="s">
        <v>35</v>
      </c>
      <c r="J14" s="32">
        <v>11</v>
      </c>
      <c r="K14" s="32">
        <v>11</v>
      </c>
    </row>
    <row r="15" spans="1:11">
      <c r="A15" s="40" t="s">
        <v>47</v>
      </c>
      <c r="B15" s="41"/>
      <c r="C15" s="98" t="s">
        <v>50</v>
      </c>
      <c r="D15" s="99"/>
      <c r="E15" s="99"/>
      <c r="F15" s="100"/>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1" t="str">
        <f>CONCATENATE(H21,"_",I21,"_",J21,"_",K45)</f>
        <v>LE_07_04_REC10</v>
      </c>
      <c r="E17" s="102"/>
      <c r="F17" s="103"/>
      <c r="J17" s="32">
        <v>14</v>
      </c>
      <c r="K17" s="32">
        <v>14</v>
      </c>
    </row>
    <row r="18" spans="1:11" ht="76" thickBot="1">
      <c r="A18" s="43" t="s">
        <v>49</v>
      </c>
      <c r="B18" s="41"/>
      <c r="C18" s="72" t="s">
        <v>145</v>
      </c>
      <c r="D18" s="93" t="str">
        <f>CONCATENATE("SolicitudGrafica_",D17,".xls")</f>
        <v>SolicitudGrafica_LE_07_04_REC10.xls</v>
      </c>
      <c r="E18" s="93"/>
      <c r="F18" s="94"/>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09" t="s">
        <v>57</v>
      </c>
      <c r="B1" s="109" t="s">
        <v>64</v>
      </c>
      <c r="C1" s="109" t="s">
        <v>65</v>
      </c>
      <c r="D1" s="109" t="s">
        <v>6</v>
      </c>
      <c r="E1" s="109" t="s">
        <v>66</v>
      </c>
      <c r="F1" s="109" t="s">
        <v>67</v>
      </c>
      <c r="G1" s="109" t="s">
        <v>68</v>
      </c>
      <c r="H1" s="110" t="s">
        <v>69</v>
      </c>
      <c r="I1" s="110"/>
      <c r="J1" s="110"/>
    </row>
    <row r="2" spans="1:11">
      <c r="A2" s="109"/>
      <c r="B2" s="109"/>
      <c r="C2" s="109"/>
      <c r="D2" s="109"/>
      <c r="E2" s="109"/>
      <c r="F2" s="109"/>
      <c r="G2" s="109"/>
      <c r="H2" s="51" t="s">
        <v>66</v>
      </c>
      <c r="I2" s="51" t="s">
        <v>67</v>
      </c>
      <c r="J2" s="51" t="s">
        <v>68</v>
      </c>
    </row>
    <row r="3" spans="1:11" s="53" customFormat="1">
      <c r="A3" s="52" t="s">
        <v>70</v>
      </c>
      <c r="B3" s="52" t="s">
        <v>71</v>
      </c>
      <c r="C3" s="52" t="s">
        <v>72</v>
      </c>
      <c r="D3" s="52" t="s">
        <v>73</v>
      </c>
      <c r="E3" s="52" t="s">
        <v>74</v>
      </c>
      <c r="F3" s="52"/>
      <c r="G3" s="52"/>
      <c r="H3" s="52" t="s">
        <v>75</v>
      </c>
      <c r="I3" s="52"/>
      <c r="J3" s="52"/>
    </row>
    <row r="4" spans="1:11" s="53" customFormat="1">
      <c r="A4" s="54" t="s">
        <v>58</v>
      </c>
      <c r="B4" s="54" t="s">
        <v>76</v>
      </c>
      <c r="C4" s="54" t="s">
        <v>72</v>
      </c>
      <c r="D4" s="54" t="s">
        <v>73</v>
      </c>
      <c r="E4" s="54" t="s">
        <v>77</v>
      </c>
      <c r="F4" s="54" t="s">
        <v>78</v>
      </c>
      <c r="G4" s="54"/>
      <c r="H4" s="54" t="s">
        <v>79</v>
      </c>
      <c r="I4" s="54" t="s">
        <v>80</v>
      </c>
      <c r="J4" s="54"/>
    </row>
    <row r="5" spans="1:11" s="53" customFormat="1">
      <c r="A5" s="55" t="s">
        <v>81</v>
      </c>
      <c r="B5" s="54" t="s">
        <v>82</v>
      </c>
      <c r="C5" s="54" t="s">
        <v>72</v>
      </c>
      <c r="D5" s="54" t="s">
        <v>73</v>
      </c>
      <c r="E5" s="54" t="s">
        <v>77</v>
      </c>
      <c r="F5" s="54" t="s">
        <v>78</v>
      </c>
      <c r="G5" s="56"/>
      <c r="H5" s="54" t="s">
        <v>79</v>
      </c>
      <c r="I5" s="54" t="s">
        <v>80</v>
      </c>
      <c r="J5" s="56"/>
    </row>
    <row r="6" spans="1:11" s="53" customFormat="1">
      <c r="A6" s="54" t="s">
        <v>59</v>
      </c>
      <c r="B6" s="54" t="s">
        <v>83</v>
      </c>
      <c r="C6" s="54" t="s">
        <v>72</v>
      </c>
      <c r="D6" s="54" t="s">
        <v>73</v>
      </c>
      <c r="E6" s="54" t="s">
        <v>77</v>
      </c>
      <c r="F6" s="54" t="s">
        <v>78</v>
      </c>
      <c r="G6" s="54" t="s">
        <v>74</v>
      </c>
      <c r="H6" s="54" t="s">
        <v>79</v>
      </c>
      <c r="I6" s="54" t="s">
        <v>80</v>
      </c>
      <c r="J6" s="54" t="s">
        <v>84</v>
      </c>
    </row>
    <row r="7" spans="1:11" s="53" customFormat="1" ht="28">
      <c r="A7" s="54" t="s">
        <v>85</v>
      </c>
      <c r="B7" s="54" t="s">
        <v>86</v>
      </c>
      <c r="C7" s="54" t="s">
        <v>72</v>
      </c>
      <c r="D7" s="54" t="s">
        <v>73</v>
      </c>
      <c r="E7" s="54" t="s">
        <v>77</v>
      </c>
      <c r="F7" s="54" t="s">
        <v>78</v>
      </c>
      <c r="G7" s="54"/>
      <c r="H7" s="54" t="s">
        <v>79</v>
      </c>
      <c r="I7" s="54" t="s">
        <v>80</v>
      </c>
      <c r="J7" s="54"/>
    </row>
    <row r="8" spans="1:11" s="53" customFormat="1" ht="28">
      <c r="A8" s="54" t="s">
        <v>87</v>
      </c>
      <c r="B8" s="54" t="s">
        <v>88</v>
      </c>
      <c r="C8" s="54" t="s">
        <v>72</v>
      </c>
      <c r="D8" s="54" t="s">
        <v>73</v>
      </c>
      <c r="E8" s="54" t="s">
        <v>77</v>
      </c>
      <c r="F8" s="54" t="s">
        <v>78</v>
      </c>
      <c r="G8" s="54"/>
      <c r="H8" s="54" t="s">
        <v>79</v>
      </c>
      <c r="I8" s="54" t="s">
        <v>80</v>
      </c>
      <c r="J8" s="54"/>
    </row>
    <row r="9" spans="1:11" s="53" customFormat="1">
      <c r="A9" s="54" t="s">
        <v>89</v>
      </c>
      <c r="B9" s="54" t="s">
        <v>90</v>
      </c>
      <c r="C9" s="54" t="s">
        <v>72</v>
      </c>
      <c r="D9" s="54" t="s">
        <v>73</v>
      </c>
      <c r="E9" s="54" t="s">
        <v>77</v>
      </c>
      <c r="F9" s="54" t="s">
        <v>78</v>
      </c>
      <c r="G9" s="54"/>
      <c r="H9" s="54" t="s">
        <v>79</v>
      </c>
      <c r="I9" s="54" t="s">
        <v>80</v>
      </c>
      <c r="J9" s="54"/>
    </row>
    <row r="10" spans="1:11" s="53" customFormat="1">
      <c r="A10" s="54" t="s">
        <v>91</v>
      </c>
      <c r="B10" s="54" t="s">
        <v>92</v>
      </c>
      <c r="C10" s="54" t="s">
        <v>72</v>
      </c>
      <c r="D10" s="54" t="s">
        <v>73</v>
      </c>
      <c r="E10" s="54" t="s">
        <v>93</v>
      </c>
      <c r="F10" s="54"/>
      <c r="G10" s="54"/>
      <c r="H10" s="54" t="s">
        <v>75</v>
      </c>
      <c r="I10" s="54"/>
      <c r="J10" s="54"/>
    </row>
    <row r="11" spans="1:11" s="53" customFormat="1" ht="28">
      <c r="A11" s="54" t="s">
        <v>94</v>
      </c>
      <c r="B11" s="54" t="s">
        <v>95</v>
      </c>
      <c r="C11" s="54" t="s">
        <v>72</v>
      </c>
      <c r="D11" s="54" t="s">
        <v>73</v>
      </c>
      <c r="E11" s="54" t="s">
        <v>77</v>
      </c>
      <c r="F11" s="54" t="s">
        <v>78</v>
      </c>
      <c r="G11" s="54"/>
      <c r="H11" s="54" t="s">
        <v>79</v>
      </c>
      <c r="I11" s="54" t="s">
        <v>80</v>
      </c>
      <c r="J11" s="54"/>
    </row>
    <row r="12" spans="1:11" s="53" customFormat="1">
      <c r="A12" s="54" t="s">
        <v>96</v>
      </c>
      <c r="B12" s="54" t="s">
        <v>97</v>
      </c>
      <c r="C12" s="54" t="s">
        <v>72</v>
      </c>
      <c r="D12" s="54" t="s">
        <v>73</v>
      </c>
      <c r="E12" s="54" t="s">
        <v>77</v>
      </c>
      <c r="F12" s="54" t="s">
        <v>78</v>
      </c>
      <c r="G12" s="54"/>
      <c r="H12" s="54" t="s">
        <v>79</v>
      </c>
      <c r="I12" s="54" t="s">
        <v>80</v>
      </c>
      <c r="J12" s="54"/>
    </row>
    <row r="13" spans="1:11" ht="60">
      <c r="A13" s="57" t="s">
        <v>98</v>
      </c>
      <c r="B13" s="57" t="s">
        <v>99</v>
      </c>
      <c r="C13" s="54" t="s">
        <v>72</v>
      </c>
      <c r="D13" s="58" t="s">
        <v>100</v>
      </c>
      <c r="E13" s="58"/>
      <c r="F13" s="59" t="s">
        <v>142</v>
      </c>
      <c r="G13" s="57"/>
      <c r="H13" s="54"/>
      <c r="I13" s="54" t="s">
        <v>75</v>
      </c>
      <c r="J13" s="57"/>
      <c r="K13" s="32" t="s">
        <v>101</v>
      </c>
    </row>
    <row r="14" spans="1:11">
      <c r="A14" s="57" t="s">
        <v>102</v>
      </c>
      <c r="B14" s="57" t="s">
        <v>103</v>
      </c>
      <c r="C14" s="54" t="s">
        <v>72</v>
      </c>
      <c r="D14" s="58" t="s">
        <v>73</v>
      </c>
      <c r="E14" s="58"/>
      <c r="F14" s="59" t="s">
        <v>143</v>
      </c>
      <c r="G14" s="57"/>
      <c r="H14" s="54"/>
      <c r="I14" s="54" t="s">
        <v>75</v>
      </c>
      <c r="J14" s="57"/>
    </row>
    <row r="15" spans="1:11" ht="30">
      <c r="A15" s="57" t="s">
        <v>104</v>
      </c>
      <c r="B15" s="57" t="s">
        <v>105</v>
      </c>
      <c r="C15" s="54" t="s">
        <v>106</v>
      </c>
      <c r="D15" s="57" t="s">
        <v>100</v>
      </c>
      <c r="E15" s="57" t="s">
        <v>141</v>
      </c>
      <c r="F15" s="57"/>
      <c r="G15" s="57"/>
      <c r="H15" s="54" t="s">
        <v>75</v>
      </c>
      <c r="I15" s="57"/>
      <c r="J15" s="57"/>
      <c r="K15" s="32" t="s">
        <v>107</v>
      </c>
    </row>
    <row r="16" spans="1:11" ht="90">
      <c r="A16" s="59" t="s">
        <v>108</v>
      </c>
      <c r="B16" s="59"/>
      <c r="C16" s="55" t="s">
        <v>106</v>
      </c>
      <c r="D16" s="59" t="s">
        <v>109</v>
      </c>
      <c r="E16" s="58" t="s">
        <v>139</v>
      </c>
      <c r="F16" s="58" t="s">
        <v>140</v>
      </c>
      <c r="G16" s="58"/>
      <c r="H16" s="59" t="s">
        <v>110</v>
      </c>
      <c r="I16" s="59" t="s">
        <v>111</v>
      </c>
      <c r="J16" s="58"/>
      <c r="K16" s="60" t="s">
        <v>112</v>
      </c>
    </row>
    <row r="17" spans="1:11" ht="28">
      <c r="A17" s="54" t="s">
        <v>113</v>
      </c>
      <c r="B17" s="54"/>
      <c r="C17" s="54" t="s">
        <v>72</v>
      </c>
      <c r="D17" s="54" t="s">
        <v>73</v>
      </c>
      <c r="E17" s="54" t="s">
        <v>114</v>
      </c>
      <c r="F17" s="54" t="s">
        <v>115</v>
      </c>
      <c r="G17" s="54"/>
      <c r="H17" s="61" t="s">
        <v>116</v>
      </c>
      <c r="I17" s="61" t="s">
        <v>117</v>
      </c>
      <c r="J17" s="54"/>
      <c r="K17" s="62" t="s">
        <v>118</v>
      </c>
    </row>
    <row r="20" spans="1:11">
      <c r="A20" s="63" t="s">
        <v>119</v>
      </c>
    </row>
    <row r="21" spans="1:11">
      <c r="A21" s="64" t="s">
        <v>120</v>
      </c>
      <c r="B21" s="65" t="s">
        <v>121</v>
      </c>
      <c r="C21" s="66" t="s">
        <v>122</v>
      </c>
      <c r="D21" s="65"/>
      <c r="E21" s="65"/>
    </row>
    <row r="22" spans="1:11">
      <c r="A22" s="67" t="s">
        <v>123</v>
      </c>
      <c r="B22" s="68" t="s">
        <v>124</v>
      </c>
      <c r="C22" s="69" t="s">
        <v>125</v>
      </c>
      <c r="D22" s="68"/>
      <c r="E22" s="68"/>
    </row>
    <row r="23" spans="1:11">
      <c r="A23" s="67" t="s">
        <v>126</v>
      </c>
      <c r="B23" s="68" t="s">
        <v>127</v>
      </c>
      <c r="C23" s="69" t="s">
        <v>128</v>
      </c>
      <c r="D23" s="68"/>
      <c r="E23" s="68"/>
    </row>
    <row r="24" spans="1:11" ht="30">
      <c r="A24" s="67" t="s">
        <v>129</v>
      </c>
      <c r="B24" s="68" t="s">
        <v>130</v>
      </c>
      <c r="C24" s="69" t="s">
        <v>131</v>
      </c>
      <c r="D24" s="68"/>
      <c r="E24" s="68"/>
    </row>
    <row r="25" spans="1:11">
      <c r="A25" s="67" t="s">
        <v>132</v>
      </c>
      <c r="B25" s="68" t="s">
        <v>133</v>
      </c>
      <c r="C25" s="69" t="s">
        <v>134</v>
      </c>
      <c r="D25" s="68"/>
      <c r="E25" s="68"/>
    </row>
    <row r="26" spans="1:11" ht="60">
      <c r="A26" s="67" t="s">
        <v>135</v>
      </c>
      <c r="B26" s="68" t="s">
        <v>136</v>
      </c>
      <c r="C26" s="69" t="s">
        <v>137</v>
      </c>
      <c r="D26" s="68"/>
      <c r="E26" s="68"/>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2015-05-03T00:26:47Z</dcterms:modified>
</cp:coreProperties>
</file>