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3640" yWindow="220" windowWidth="25600" windowHeight="147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4" i="1" l="1"/>
  <c r="C23" i="1"/>
  <c r="I16" i="1"/>
  <c r="H21" i="2"/>
  <c r="I21" i="2"/>
  <c r="J21" i="2"/>
  <c r="K45" i="2"/>
  <c r="D17" i="2"/>
  <c r="D18" i="2"/>
  <c r="D5" i="2"/>
  <c r="D7" i="2"/>
  <c r="I11" i="1"/>
  <c r="F11" i="1"/>
  <c r="G11" i="1"/>
  <c r="H11" i="1"/>
  <c r="G12" i="1"/>
  <c r="I13" i="1"/>
  <c r="F13" i="1"/>
  <c r="G13" i="1"/>
  <c r="H13" i="1"/>
  <c r="I14" i="1"/>
  <c r="F14" i="1"/>
  <c r="G14" i="1"/>
  <c r="H14" i="1"/>
  <c r="A15" i="1"/>
  <c r="I15" i="1"/>
  <c r="F15" i="1"/>
  <c r="G15" i="1"/>
  <c r="H15" i="1"/>
  <c r="G16" i="1"/>
  <c r="I17" i="1"/>
  <c r="H17" i="1"/>
  <c r="I18" i="1"/>
  <c r="F18" i="1"/>
  <c r="H18" i="1"/>
  <c r="I20" i="1"/>
  <c r="F20" i="1"/>
  <c r="G20" i="1"/>
  <c r="H20" i="1"/>
  <c r="I21" i="1"/>
  <c r="F21" i="1"/>
  <c r="H21" i="1"/>
  <c r="I22" i="1"/>
  <c r="F22" i="1"/>
  <c r="H22" i="1"/>
  <c r="I23" i="1"/>
  <c r="F23" i="1"/>
  <c r="H23" i="1"/>
  <c r="I24" i="1"/>
  <c r="F24" i="1"/>
  <c r="H24" i="1"/>
  <c r="I25" i="1"/>
  <c r="G25" i="1"/>
  <c r="H25" i="1"/>
  <c r="I26" i="1"/>
  <c r="G26" i="1"/>
  <c r="H26" i="1"/>
  <c r="I27" i="1"/>
  <c r="G27" i="1"/>
  <c r="H27" i="1"/>
  <c r="I28" i="1"/>
  <c r="G28" i="1"/>
  <c r="H28" i="1"/>
  <c r="I29" i="1"/>
  <c r="G29" i="1"/>
  <c r="H29" i="1"/>
  <c r="I30" i="1"/>
  <c r="G30" i="1"/>
  <c r="H30" i="1"/>
  <c r="I31" i="1"/>
  <c r="G31" i="1"/>
  <c r="H31" i="1"/>
  <c r="I32" i="1"/>
  <c r="G32" i="1"/>
  <c r="H32" i="1"/>
  <c r="I33" i="1"/>
  <c r="G33" i="1"/>
  <c r="H33" i="1"/>
  <c r="I34" i="1"/>
  <c r="G34" i="1"/>
  <c r="H34"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C11" i="1"/>
  <c r="C13" i="1"/>
  <c r="C14" i="1"/>
  <c r="C15" i="1"/>
  <c r="C21" i="1"/>
  <c r="C22" i="1"/>
  <c r="C10" i="1"/>
  <c r="F5" i="1"/>
  <c r="H10" i="1"/>
  <c r="G10" i="1"/>
</calcChain>
</file>

<file path=xl/sharedStrings.xml><?xml version="1.0" encoding="utf-8"?>
<sst xmlns="http://schemas.openxmlformats.org/spreadsheetml/2006/main" count="247" uniqueCount="165">
  <si>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</si>
  <si>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</si>
  <si>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</si>
  <si>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</si>
  <si>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</si>
  <si>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</si>
  <si>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</si>
  <si>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</si>
  <si>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</si>
  <si>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</si>
  <si>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</si>
  <si>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</si>
  <si>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</si>
  <si>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</si>
  <si>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</si>
  <si>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</si>
  <si>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</si>
  <si>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</si>
  <si>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</si>
  <si>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</si>
  <si>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</si>
  <si>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</si>
  <si>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</si>
  <si>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</si>
  <si>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</si>
  <si>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</si>
  <si>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</si>
  <si>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</si>
  <si>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</si>
  <si>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</si>
  <si>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</si>
  <si>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</si>
  <si>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</si>
  <si>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</si>
  <si>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</si>
  <si>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</si>
  <si>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</si>
  <si>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</si>
  <si>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</si>
  <si>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</si>
  <si>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</si>
  <si>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</si>
  <si>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</si>
  <si>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</si>
  <si>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</si>
  <si>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</si>
  <si>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</si>
  <si>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</si>
  <si>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</si>
  <si>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</si>
  <si>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</si>
  <si>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</si>
  <si>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</si>
  <si>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</si>
  <si>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</si>
  <si>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</si>
  <si>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</si>
  <si>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</si>
  <si>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</si>
  <si>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</si>
  <si>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</si>
  <si>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</si>
  <si>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</si>
  <si>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</si>
  <si>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</si>
  <si>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</si>
  <si>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</si>
  <si>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</si>
  <si>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</si>
  <si>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</si>
  <si>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</si>
  <si>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</si>
  <si>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</si>
  <si>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</si>
  <si>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</si>
  <si>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</si>
  <si>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</si>
  <si>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</si>
  <si>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</si>
  <si>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</si>
  <si>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</si>
  <si>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</si>
  <si>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</si>
  <si>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</si>
  <si>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</si>
  <si>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</si>
  <si>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</si>
  <si>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</si>
  <si>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</si>
  <si>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</si>
  <si>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</si>
  <si>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</si>
  <si>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</si>
  <si>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</si>
  <si>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</si>
  <si>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</si>
  <si>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</si>
  <si>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</si>
  <si>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</si>
  <si>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</si>
  <si>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</si>
  <si>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</si>
  <si>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</si>
  <si>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</si>
  <si>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</si>
  <si>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</si>
  <si>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</si>
  <si>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</si>
  <si>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</si>
  <si>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</si>
  <si>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</si>
  <si>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</si>
  <si>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</si>
  <si>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</si>
  <si>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</si>
  <si>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</si>
  <si>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</si>
  <si>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</si>
  <si>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</si>
  <si>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</si>
  <si>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</si>
  <si>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</si>
  <si>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</si>
  <si>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</si>
  <si>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</si>
  <si>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</si>
  <si>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</si>
  <si>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</si>
  <si>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</si>
  <si>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</si>
  <si>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</si>
  <si>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</si>
  <si>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</si>
  <si>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</si>
  <si>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</si>
  <si>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</si>
  <si>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</si>
  <si>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</si>
  <si>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</si>
  <si>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</si>
  <si>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</si>
  <si>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</si>
  <si>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</si>
  <si>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</si>
  <si>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</si>
  <si>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</si>
  <si>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</si>
  <si>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</si>
  <si>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IMG02</t>
  </si>
  <si>
    <t>IMG03</t>
  </si>
  <si>
    <t>IMG04</t>
  </si>
  <si>
    <t>IMG05</t>
  </si>
  <si>
    <t>Andrea Constanza Perdomo Pedraza</t>
  </si>
  <si>
    <t>Números hasta de seis cifras</t>
  </si>
  <si>
    <t>F6</t>
  </si>
  <si>
    <t>Fotografía</t>
  </si>
  <si>
    <t>Recurso F6</t>
  </si>
  <si>
    <t>MA_03_02_CO_REC70</t>
  </si>
  <si>
    <t>Número 1</t>
  </si>
  <si>
    <t>Niño pensando</t>
  </si>
  <si>
    <t>Ver indicaciones en última columna</t>
  </si>
  <si>
    <t>Esquema con números</t>
  </si>
  <si>
    <t>MA_03_02_CO_REC70_IMG03.jpg</t>
  </si>
  <si>
    <t>Números 2</t>
  </si>
  <si>
    <t>Niño indicando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</si>
</sst>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
      <sz val="12"/>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1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22" fillId="0" borderId="0" xfId="0" applyFont="1" applyAlignment="1">
      <alignment vertical="center" shrinkToFit="1"/>
    </xf>
    <xf numFmtId="0" fontId="22" fillId="0" borderId="0" xfId="0" applyFont="1"/>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5" xfId="0" applyFont="1" applyBorder="1"/>
    <xf numFmtId="0" fontId="23" fillId="0" borderId="5" xfId="0" applyFont="1" applyBorder="1"/>
  </cellXfs>
  <cellStyles count="1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63500</xdr:colOff>
      <xdr:row>11</xdr:row>
      <xdr:rowOff>190500</xdr:rowOff>
    </xdr:from>
    <xdr:to>
      <xdr:col>11</xdr:col>
      <xdr:colOff>396875</xdr:colOff>
      <xdr:row>11</xdr:row>
      <xdr:rowOff>1809750</xdr:rowOff>
    </xdr:to>
    <xdr:pic>
      <xdr:nvPicPr>
        <xdr:cNvPr id="5" name="Imagen 1"/>
        <xdr:cNvPicPr/>
      </xdr:nvPicPr>
      <xdr:blipFill>
        <a:blip xmlns:r="http://schemas.openxmlformats.org/officeDocument/2006/relationships" r:embed="rId1"/>
        <a:srcRect/>
        <a:stretch>
          <a:fillRect/>
        </a:stretch>
      </xdr:blipFill>
      <xdr:spPr bwMode="auto">
        <a:xfrm>
          <a:off x="16700500" y="2959100"/>
          <a:ext cx="5019675" cy="1619250"/>
        </a:xfrm>
        <a:prstGeom prst="rect">
          <a:avLst/>
        </a:prstGeom>
        <a:noFill/>
        <a:ln w="9525">
          <a:noFill/>
          <a:miter lim="800000"/>
          <a:headEnd/>
          <a:tailEnd/>
        </a:ln>
      </xdr:spPr>
    </xdr:pic>
    <xdr:clientData/>
  </xdr:twoCellAnchor>
  <xdr:twoCellAnchor editAs="oneCell">
    <xdr:from>
      <xdr:col>10</xdr:col>
      <xdr:colOff>76200</xdr:colOff>
      <xdr:row>12</xdr:row>
      <xdr:rowOff>152400</xdr:rowOff>
    </xdr:from>
    <xdr:to>
      <xdr:col>11</xdr:col>
      <xdr:colOff>1504950</xdr:colOff>
      <xdr:row>12</xdr:row>
      <xdr:rowOff>1724025</xdr:rowOff>
    </xdr:to>
    <xdr:pic>
      <xdr:nvPicPr>
        <xdr:cNvPr id="6" name="Imagen 2"/>
        <xdr:cNvPicPr/>
      </xdr:nvPicPr>
      <xdr:blipFill>
        <a:blip xmlns:r="http://schemas.openxmlformats.org/officeDocument/2006/relationships" r:embed="rId2"/>
        <a:srcRect/>
        <a:stretch>
          <a:fillRect/>
        </a:stretch>
      </xdr:blipFill>
      <xdr:spPr bwMode="auto">
        <a:xfrm>
          <a:off x="16713200" y="4902200"/>
          <a:ext cx="6115050" cy="1571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1" workbookViewId="0">
      <selection activeCell="C20" sqref="C20"/>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0"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49"/>
      <c r="I1" s="49"/>
      <c r="J1" s="16"/>
      <c r="K1" s="16"/>
    </row>
    <row r="2" spans="1:16" ht="15">
      <c r="A2" s="1"/>
      <c r="B2" s="3" t="s">
        <v>0</v>
      </c>
      <c r="C2" s="88" t="s">
        <v>22</v>
      </c>
      <c r="D2" s="89"/>
      <c r="F2" s="81" t="s">
        <v>1</v>
      </c>
      <c r="G2" s="82"/>
      <c r="H2" s="49"/>
      <c r="I2" s="49"/>
      <c r="J2" s="16"/>
    </row>
    <row r="3" spans="1:16" ht="15">
      <c r="A3" s="1"/>
      <c r="B3" s="4" t="s">
        <v>9</v>
      </c>
      <c r="C3" s="90">
        <v>3</v>
      </c>
      <c r="D3" s="91"/>
      <c r="F3" s="83"/>
      <c r="G3" s="84"/>
      <c r="H3" s="49"/>
      <c r="I3" s="49"/>
      <c r="J3" s="16"/>
    </row>
    <row r="4" spans="1:16" ht="15">
      <c r="A4" s="1"/>
      <c r="B4" s="4" t="s">
        <v>55</v>
      </c>
      <c r="C4" s="90" t="s">
        <v>153</v>
      </c>
      <c r="D4" s="91"/>
      <c r="E4" s="5"/>
      <c r="F4" s="48" t="s">
        <v>56</v>
      </c>
      <c r="G4" s="23" t="s">
        <v>57</v>
      </c>
      <c r="H4" s="49"/>
      <c r="I4" s="49"/>
      <c r="J4" s="16"/>
      <c r="K4" s="16"/>
    </row>
    <row r="5" spans="1:16" ht="16" thickBot="1">
      <c r="A5" s="1"/>
      <c r="B5" s="6" t="s">
        <v>2</v>
      </c>
      <c r="C5" s="92" t="s">
        <v>152</v>
      </c>
      <c r="D5" s="93"/>
      <c r="E5" s="5"/>
      <c r="F5" s="47" t="str">
        <f>IF(G4="Recurso","Motor del recurso","")</f>
        <v>Motor del recurso</v>
      </c>
      <c r="G5" s="47" t="s">
        <v>154</v>
      </c>
      <c r="H5" s="49"/>
      <c r="I5" s="70"/>
      <c r="J5" s="16"/>
      <c r="K5" s="16"/>
    </row>
    <row r="6" spans="1:16" ht="16" thickBot="1">
      <c r="A6" s="1"/>
      <c r="B6" s="1"/>
      <c r="C6" s="1"/>
      <c r="D6" s="1"/>
      <c r="E6" s="7"/>
      <c r="F6" s="1"/>
      <c r="G6" s="1"/>
      <c r="H6" s="49"/>
      <c r="I6" s="49"/>
      <c r="J6" s="16"/>
      <c r="K6" s="16"/>
    </row>
    <row r="7" spans="1:16" ht="15" customHeight="1">
      <c r="A7" s="1"/>
      <c r="B7" s="34" t="s">
        <v>41</v>
      </c>
      <c r="C7" s="8" t="s">
        <v>157</v>
      </c>
      <c r="D7" s="33" t="s">
        <v>40</v>
      </c>
      <c r="F7" s="1"/>
      <c r="G7" s="1"/>
      <c r="H7" s="1"/>
      <c r="I7" s="1"/>
      <c r="J7" s="16"/>
      <c r="K7" s="16"/>
    </row>
    <row r="8" spans="1:16" s="9" customFormat="1" ht="16" thickBot="1">
      <c r="A8" s="10"/>
      <c r="B8" s="10"/>
      <c r="C8" s="10"/>
      <c r="D8" s="11"/>
      <c r="E8" s="11"/>
      <c r="F8" s="85" t="s">
        <v>63</v>
      </c>
      <c r="G8" s="86"/>
      <c r="H8" s="86"/>
      <c r="I8" s="87"/>
      <c r="J8" s="18"/>
      <c r="K8" s="12"/>
      <c r="L8" s="2"/>
      <c r="M8" s="2"/>
      <c r="N8" s="2"/>
      <c r="O8" s="2"/>
      <c r="P8" s="2"/>
    </row>
    <row r="9" spans="1:16" ht="27" thickBot="1">
      <c r="A9" s="30" t="s">
        <v>3</v>
      </c>
      <c r="B9" s="25" t="s">
        <v>10</v>
      </c>
      <c r="C9" s="24" t="s">
        <v>4</v>
      </c>
      <c r="D9" s="24" t="s">
        <v>5</v>
      </c>
      <c r="E9" s="24" t="s">
        <v>6</v>
      </c>
      <c r="F9" s="69" t="s">
        <v>62</v>
      </c>
      <c r="G9" s="69" t="s">
        <v>60</v>
      </c>
      <c r="H9" s="69" t="s">
        <v>61</v>
      </c>
      <c r="I9" s="69" t="s">
        <v>138</v>
      </c>
      <c r="J9" s="25" t="s">
        <v>7</v>
      </c>
      <c r="K9" s="75" t="s">
        <v>8</v>
      </c>
    </row>
    <row r="10" spans="1:16" s="12" customFormat="1" ht="32" customHeight="1">
      <c r="A10" s="13" t="str">
        <f>IF(OR(B10&lt;&gt;"",J10&lt;&gt;""),"IMG01","")</f>
        <v>IMG01</v>
      </c>
      <c r="B10" s="80">
        <v>237366865</v>
      </c>
      <c r="C10" s="26" t="str">
        <f>IF(OR(B10&lt;&gt;"",J10&lt;&gt;""),IF($G$4="Recurso",CONCATENATE($G$4," ",$G$5),$G$4),"")</f>
        <v>Recurso F6</v>
      </c>
      <c r="D10" s="72" t="s">
        <v>155</v>
      </c>
      <c r="E10" s="14" t="s">
        <v>146</v>
      </c>
      <c r="F10" s="14" t="str">
        <f>IF(OR(B10&lt;&gt;"",J10&lt;&gt;""),CONCATENATE($C$7,"_",$A10,IF($G$4="Cuaderno de Estudio","_small",CONCATENATE(IF(I10="","","n"),IF(LEFT($G$5,1)="F",".jpg",".png")))),"")</f>
        <v>MA_03_02_CO_REC70_IMG01.jpg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158</v>
      </c>
      <c r="K10" s="76"/>
    </row>
    <row r="11" spans="1:16" s="12" customFormat="1" ht="35" customHeight="1">
      <c r="A11" s="73" t="s">
        <v>148</v>
      </c>
      <c r="B11" s="112">
        <v>121813198</v>
      </c>
      <c r="C11" s="26" t="str">
        <f>IF(OR(B12&lt;&gt;"",J12&lt;&gt;""),IF($G$4="Recurso",CONCATENATE($G$4," ",$G$5),$G$4),"")</f>
        <v>Recurso F6</v>
      </c>
      <c r="D11" s="72" t="s">
        <v>155</v>
      </c>
      <c r="E11" s="14" t="s">
        <v>146</v>
      </c>
      <c r="F11" s="14" t="str">
        <f>IF(OR(B12&lt;&gt;"",J12&lt;&gt;""),CONCATENATE($C$7,"_",$A11,IF($G$4="Cuaderno de Estudio","_small",CONCATENATE(IF(I11="","","n"),IF(LEFT($G$5,1)="F",".jpg",".png")))),"")</f>
        <v>MA_03_02_CO_REC70_IMG02.jpg</v>
      </c>
      <c r="G11" s="14" t="str">
        <f>IF(F11&lt;&gt;"",IF($G$4="Recurso",IF(LEFT($G$5,1)="M",VLOOKUP($G$5,'Definición técnica de imagenes'!$A$3:$G$17,5,FALSE),IF($G$5="F1",'Definición técnica de imagenes'!$E$15,'Definición técnica de imagenes'!$F$13)),'Definición técnica de imagenes'!$E$16),"")</f>
        <v>800 x 460 px</v>
      </c>
      <c r="H11" s="14" t="str">
        <f>IF(I11&lt;&gt;"",IF(OR(B12&lt;&gt;"",J12&lt;&gt;""),CONCATENATE($C$7,"_",$A11,IF($G$4="Cuaderno de Estudio","_zoom",CONCATENATE("a",IF(LEFT($G$5,1)="F",".jpg",".png")))),""),"")</f>
        <v/>
      </c>
      <c r="I11" s="14" t="str">
        <f>IF(OR(B12&lt;&gt;"",J12&lt;&gt;""),IF($G$4="Recurso",IF(LEFT($G$5,1)="M",VLOOKUP($G$5,'Definición técnica de imagenes'!$A$3:$G$17,6,FALSE),IF($G$5="F1","","")),'Definición técnica de imagenes'!$F$16),"")</f>
        <v/>
      </c>
      <c r="J11" s="15" t="s">
        <v>159</v>
      </c>
      <c r="K11" s="76"/>
    </row>
    <row r="12" spans="1:16" s="12" customFormat="1" ht="156" customHeight="1">
      <c r="A12" s="73" t="s">
        <v>149</v>
      </c>
      <c r="B12" s="77" t="s">
        <v>160</v>
      </c>
      <c r="C12" s="26" t="s">
        <v>156</v>
      </c>
      <c r="D12" s="72" t="s">
        <v>147</v>
      </c>
      <c r="E12" s="72" t="s">
        <v>146</v>
      </c>
      <c r="F12" s="14" t="s">
        <v>162</v>
      </c>
      <c r="G12" s="14" t="str">
        <f>IF(F12&lt;&gt;"",IF($G$4="Recurso",IF(LEFT($G$5,1)="M",VLOOKUP($G$5,'Definición técnica de imagenes'!$A$3:$G$17,5,FALSE),IF($G$5="F1",'Definición técnica de imagenes'!$E$15,'Definición técnica de imagenes'!$F$13)),'Definición técnica de imagenes'!$E$16),"")</f>
        <v>800 x 460 px</v>
      </c>
      <c r="H12" s="14"/>
      <c r="I12" s="14"/>
      <c r="J12" s="79" t="s">
        <v>161</v>
      </c>
      <c r="K12" s="76"/>
    </row>
    <row r="13" spans="1:16" s="12" customFormat="1" ht="172" customHeight="1">
      <c r="A13" s="73" t="s">
        <v>150</v>
      </c>
      <c r="B13" s="78" t="s">
        <v>160</v>
      </c>
      <c r="C13" s="26" t="str">
        <f t="shared" ref="C13:C24" si="0">IF(OR(B13&lt;&gt;"",J13&lt;&gt;""),IF($G$4="Recurso",CONCATENATE($G$4," ",$G$5),$G$4),"")</f>
        <v>Recurso F6</v>
      </c>
      <c r="D13" s="72" t="s">
        <v>147</v>
      </c>
      <c r="E13" s="72" t="s">
        <v>146</v>
      </c>
      <c r="F13" s="14" t="str">
        <f t="shared" ref="F13:F74" si="1">IF(OR(B13&lt;&gt;"",J13&lt;&gt;""),CONCATENATE($C$7,"_",$A13,IF($G$4="Cuaderno de Estudio","_small",CONCATENATE(IF(I13="","","n"),IF(LEFT($G$5,1)="F",".jpg",".png")))),"")</f>
        <v>MA_03_02_CO_REC70_IMG04.jpg</v>
      </c>
      <c r="G13" s="14" t="str">
        <f>IF(F13&lt;&gt;"",IF($G$4="Recurso",IF(LEFT($G$5,1)="M",VLOOKUP($G$5,'Definición técnica de imagenes'!$A$3:$G$17,5,FALSE),IF($G$5="F1",'Definición técnica de imagenes'!$E$15,'Definición técnica de imagenes'!$F$13)),'Definición técnica de imagenes'!$E$16),"")</f>
        <v>800 x 460 px</v>
      </c>
      <c r="H13" s="14" t="str">
        <f t="shared" ref="H13:H74" si="2">IF(I13&lt;&gt;"",IF(OR(B13&lt;&gt;"",J13&lt;&gt;""),CONCATENATE($C$7,"_",$A13,IF($G$4="Cuaderno de Estudio","_zoom",CONCATENATE("a",IF(LEFT($G$5,1)="F",".jpg",".png")))),""),"")</f>
        <v/>
      </c>
      <c r="I13" s="14" t="str">
        <f>IF(OR(B13&lt;&gt;"",J13&lt;&gt;""),IF($G$4="Recurso",IF(LEFT($G$5,1)="M",VLOOKUP($G$5,'Definición técnica de imagenes'!$A$3:$G$17,6,FALSE),IF($G$5="F1","","")),'Definición técnica de imagenes'!$F$16),"")</f>
        <v/>
      </c>
      <c r="J13" s="77" t="s">
        <v>161</v>
      </c>
      <c r="K13" s="76"/>
    </row>
    <row r="14" spans="1:16" s="12" customFormat="1" ht="39" customHeight="1">
      <c r="A14" s="73" t="s">
        <v>151</v>
      </c>
      <c r="B14" s="77" t="s">
        <v>160</v>
      </c>
      <c r="C14" s="26" t="str">
        <f t="shared" si="0"/>
        <v>Recurso F6</v>
      </c>
      <c r="D14" s="72" t="s">
        <v>155</v>
      </c>
      <c r="E14" s="72" t="s">
        <v>146</v>
      </c>
      <c r="F14" s="14" t="str">
        <f t="shared" si="1"/>
        <v>MA_03_02_CO_REC70_IMG05.jpg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77" t="s">
        <v>163</v>
      </c>
      <c r="K14" s="76"/>
    </row>
    <row r="15" spans="1:16" s="12" customFormat="1" ht="37" customHeight="1">
      <c r="A15" s="13" t="str">
        <f t="shared" ref="A15" si="3">IF(OR(B15&lt;&gt;"",J15&lt;&gt;""),CONCATENATE(LEFT(A14,3),IF(MID(A14,4,2)+1&lt;10,CONCATENATE("0",MID(A14,4,2)+1))),"")</f>
        <v>IMG06</v>
      </c>
      <c r="B15" s="113">
        <v>176554466</v>
      </c>
      <c r="C15" s="26" t="str">
        <f t="shared" si="0"/>
        <v>Recurso F6</v>
      </c>
      <c r="D15" s="72" t="s">
        <v>155</v>
      </c>
      <c r="E15" s="72" t="s">
        <v>146</v>
      </c>
      <c r="F15" s="14" t="str">
        <f t="shared" si="1"/>
        <v>MA_03_02_CO_REC70_IMG06.jpg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29" t="s">
        <v>164</v>
      </c>
      <c r="K15" s="76"/>
    </row>
    <row r="16" spans="1:16" s="12" customFormat="1" ht="15">
      <c r="A16" s="13"/>
      <c r="B16" s="80"/>
      <c r="C16" s="26"/>
      <c r="D16" s="72"/>
      <c r="E16" s="72"/>
      <c r="F16" s="14"/>
      <c r="G16" s="14" t="str">
        <f>IF(F16&lt;&gt;"",IF($G$4="Recurso",IF(LEFT($G$5,1)="M",VLOOKUP($G$5,'Definición técnica de imagenes'!$A$3:$G$17,5,FALSE),IF($G$5="F1",'Definición técnica de imagenes'!$E$15,'Definición técnica de imagenes'!$F$13)),'Definición técnica de imagenes'!$E$16),"")</f>
        <v/>
      </c>
      <c r="H16" s="14"/>
      <c r="I16" s="14" t="str">
        <f>IF(OR(B16&lt;&gt;"",J16&lt;&gt;""),IF($G$4="Recurso",IF(LEFT($G$5,1)="M",VLOOKUP($G$5,'Definición técnica de imagenes'!$A$3:$G$17,6,FALSE),IF($G$5="F1","","")),'Definición técnica de imagenes'!$F$16),"")</f>
        <v/>
      </c>
      <c r="J16" s="77"/>
      <c r="K16" s="76"/>
    </row>
    <row r="17" spans="1:11" s="12" customFormat="1" ht="15">
      <c r="A17" s="13"/>
      <c r="B17" s="74"/>
      <c r="C17" s="26"/>
      <c r="D17" s="72"/>
      <c r="E17" s="72"/>
      <c r="F17" s="14"/>
      <c r="G17" s="14"/>
      <c r="H17" s="14" t="str">
        <f t="shared" si="2"/>
        <v/>
      </c>
      <c r="I17" s="14" t="str">
        <f>IF(OR(B17&lt;&gt;"",J17&lt;&gt;""),IF($G$4="Recurso",IF(LEFT($G$5,1)="M",VLOOKUP($G$5,'Definición técnica de imagenes'!$A$3:$G$17,6,FALSE),IF($G$5="F1","","")),'Definición técnica de imagenes'!$F$16),"")</f>
        <v/>
      </c>
      <c r="J17" s="77"/>
      <c r="K17" s="76"/>
    </row>
    <row r="18" spans="1:11" s="12" customFormat="1" ht="15">
      <c r="A18" s="13"/>
      <c r="B18" s="74"/>
      <c r="C18" s="26"/>
      <c r="D18" s="14"/>
      <c r="E18" s="14"/>
      <c r="F18" s="14" t="str">
        <f t="shared" si="1"/>
        <v/>
      </c>
      <c r="G18" s="14"/>
      <c r="H18" s="14" t="str">
        <f t="shared" si="2"/>
        <v/>
      </c>
      <c r="I18" s="14" t="str">
        <f>IF(OR(B18&lt;&gt;"",J18&lt;&gt;""),IF($G$4="Recurso",IF(LEFT($G$5,1)="M",VLOOKUP($G$5,'Definición técnica de imagenes'!$A$3:$G$17,6,FALSE),IF($G$5="F1","","")),'Definición técnica de imagenes'!$F$16),"")</f>
        <v/>
      </c>
      <c r="J18" s="77"/>
      <c r="K18" s="76"/>
    </row>
    <row r="19" spans="1:11" s="12" customFormat="1">
      <c r="A19" s="13"/>
      <c r="B19" s="74"/>
      <c r="C19" s="26"/>
      <c r="D19" s="14"/>
      <c r="E19" s="14"/>
      <c r="F19" s="14"/>
      <c r="G19" s="14"/>
      <c r="H19" s="14"/>
      <c r="I19" s="14"/>
      <c r="J19" s="77"/>
      <c r="K19" s="31"/>
    </row>
    <row r="20" spans="1:11" s="12" customFormat="1">
      <c r="A20" s="13"/>
      <c r="B20" s="78"/>
      <c r="C20" s="26"/>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4"/>
      <c r="K20" s="21"/>
    </row>
    <row r="21" spans="1:11" s="12" customFormat="1">
      <c r="A21" s="13"/>
      <c r="B21" s="74"/>
      <c r="C21" s="26" t="str">
        <f t="shared" si="0"/>
        <v/>
      </c>
      <c r="D21" s="14"/>
      <c r="E21" s="14"/>
      <c r="F21" s="14" t="str">
        <f t="shared" si="1"/>
        <v/>
      </c>
      <c r="G21" s="14"/>
      <c r="H21" s="14" t="str">
        <f t="shared" si="2"/>
        <v/>
      </c>
      <c r="I21" s="14" t="str">
        <f>IF(OR(B21&lt;&gt;"",J21&lt;&gt;""),IF($G$4="Recurso",IF(LEFT($G$5,1)="M",VLOOKUP($G$5,'Definición técnica de imagenes'!$A$3:$G$17,6,FALSE),IF($G$5="F1","","")),'Definición técnica de imagenes'!$F$16),"")</f>
        <v/>
      </c>
      <c r="J21" s="29"/>
      <c r="K21" s="21"/>
    </row>
    <row r="22" spans="1:11" s="12" customFormat="1">
      <c r="A22" s="13"/>
      <c r="B22" s="74"/>
      <c r="C22" s="26" t="str">
        <f t="shared" si="0"/>
        <v/>
      </c>
      <c r="D22" s="14"/>
      <c r="E22" s="14"/>
      <c r="F22" s="14" t="str">
        <f t="shared" si="1"/>
        <v/>
      </c>
      <c r="G22" s="14"/>
      <c r="H22" s="14" t="str">
        <f t="shared" si="2"/>
        <v/>
      </c>
      <c r="I22" s="14" t="str">
        <f>IF(OR(B22&lt;&gt;"",J22&lt;&gt;""),IF($G$4="Recurso",IF(LEFT($G$5,1)="M",VLOOKUP($G$5,'Definición técnica de imagenes'!$A$3:$G$17,6,FALSE),IF($G$5="F1","","")),'Definición técnica de imagenes'!$F$16),"")</f>
        <v/>
      </c>
      <c r="J22" s="29"/>
      <c r="K22" s="20"/>
    </row>
    <row r="23" spans="1:11" s="12" customFormat="1">
      <c r="A23" s="13"/>
      <c r="B23" s="74"/>
      <c r="C23" s="26" t="str">
        <f t="shared" si="0"/>
        <v/>
      </c>
      <c r="D23" s="14"/>
      <c r="E23" s="14"/>
      <c r="F23" s="14" t="str">
        <f t="shared" si="1"/>
        <v/>
      </c>
      <c r="G23" s="14"/>
      <c r="H23" s="14" t="str">
        <f t="shared" si="2"/>
        <v/>
      </c>
      <c r="I23" s="14" t="str">
        <f>IF(OR(B23&lt;&gt;"",J23&lt;&gt;""),IF($G$4="Recurso",IF(LEFT($G$5,1)="M",VLOOKUP($G$5,'Definición técnica de imagenes'!$A$3:$G$17,6,FALSE),IF($G$5="F1","","")),'Definición técnica de imagenes'!$F$16),"")</f>
        <v/>
      </c>
      <c r="J23" s="29"/>
      <c r="K23" s="19"/>
    </row>
    <row r="24" spans="1:11" s="12" customFormat="1">
      <c r="A24" s="13"/>
      <c r="B24" s="74"/>
      <c r="C24" s="26" t="str">
        <f t="shared" si="0"/>
        <v/>
      </c>
      <c r="D24" s="14"/>
      <c r="E24" s="14"/>
      <c r="F24" s="14" t="str">
        <f t="shared" si="1"/>
        <v/>
      </c>
      <c r="G24" s="14"/>
      <c r="H24" s="14" t="str">
        <f t="shared" si="2"/>
        <v/>
      </c>
      <c r="I24" s="14" t="str">
        <f>IF(OR(B24&lt;&gt;"",J24&lt;&gt;""),IF($G$4="Recurso",IF(LEFT($G$5,1)="M",VLOOKUP($G$5,'Definición técnica de imagenes'!$A$3:$G$17,6,FALSE),IF($G$5="F1","","")),'Definición técnica de imagenes'!$F$16),"")</f>
        <v/>
      </c>
      <c r="J24" s="29"/>
      <c r="K24" s="15"/>
    </row>
    <row r="25" spans="1:11" s="12" customFormat="1">
      <c r="A25" s="13"/>
      <c r="B25" s="74"/>
      <c r="C25" s="26"/>
      <c r="D25" s="14"/>
      <c r="E25" s="14"/>
      <c r="F25" s="14"/>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c r="B26" s="74"/>
      <c r="C26" s="26"/>
      <c r="D26" s="14"/>
      <c r="E26" s="14"/>
      <c r="F26" s="14"/>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29"/>
      <c r="K26" s="19"/>
    </row>
    <row r="27" spans="1:11" s="12" customFormat="1">
      <c r="A27" s="13"/>
      <c r="B27" s="74"/>
      <c r="C27" s="26"/>
      <c r="D27" s="14"/>
      <c r="E27" s="14"/>
      <c r="F27" s="14"/>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29"/>
      <c r="K27" s="19"/>
    </row>
    <row r="28" spans="1:11" s="12" customFormat="1">
      <c r="A28" s="13"/>
      <c r="B28" s="74"/>
      <c r="C28" s="26"/>
      <c r="D28" s="14"/>
      <c r="E28" s="14"/>
      <c r="F28" s="14"/>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9"/>
      <c r="K28" s="19"/>
    </row>
    <row r="29" spans="1:11" s="12" customFormat="1">
      <c r="A29" s="13"/>
      <c r="B29" s="74"/>
      <c r="C29" s="26"/>
      <c r="D29" s="14"/>
      <c r="E29" s="14"/>
      <c r="F29" s="14"/>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9"/>
      <c r="K29" s="19"/>
    </row>
    <row r="30" spans="1:11" s="12" customFormat="1">
      <c r="A30" s="13"/>
      <c r="B30" s="78"/>
      <c r="C30" s="77"/>
      <c r="D30" s="14"/>
      <c r="E30" s="14"/>
      <c r="F30" s="14"/>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9"/>
    </row>
    <row r="31" spans="1:11" s="12" customFormat="1">
      <c r="A31" s="13"/>
      <c r="B31" s="74"/>
      <c r="C31" s="77"/>
      <c r="D31" s="14"/>
      <c r="E31" s="14"/>
      <c r="F31" s="14"/>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29"/>
      <c r="K31" s="19"/>
    </row>
    <row r="32" spans="1:11" s="12" customFormat="1">
      <c r="A32" s="13"/>
      <c r="B32" s="74"/>
      <c r="C32" s="77"/>
      <c r="D32" s="14"/>
      <c r="E32" s="14"/>
      <c r="F32" s="14"/>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29"/>
      <c r="K32" s="19"/>
    </row>
    <row r="33" spans="1:11" s="12" customFormat="1">
      <c r="A33" s="13"/>
      <c r="B33" s="74"/>
      <c r="C33" s="77"/>
      <c r="D33" s="14"/>
      <c r="E33" s="14"/>
      <c r="F33" s="14"/>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29"/>
      <c r="K33" s="19"/>
    </row>
    <row r="34" spans="1:11" s="12" customFormat="1">
      <c r="A34" s="13"/>
      <c r="B34" s="74"/>
      <c r="C34" s="77"/>
      <c r="D34" s="14"/>
      <c r="E34" s="14"/>
      <c r="F34" s="14"/>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29"/>
      <c r="K34" s="19"/>
    </row>
    <row r="35" spans="1:11" s="12" customFormat="1">
      <c r="A35" s="13"/>
      <c r="B35" s="26"/>
      <c r="C35" s="26"/>
      <c r="D35" s="14"/>
      <c r="E35" s="14"/>
      <c r="F35" s="14"/>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96" t="s">
        <v>39</v>
      </c>
      <c r="B1" s="97"/>
      <c r="C1" s="97"/>
      <c r="D1" s="97"/>
      <c r="E1" s="97"/>
      <c r="F1" s="98"/>
    </row>
    <row r="2" spans="1:11">
      <c r="A2" s="40" t="s">
        <v>43</v>
      </c>
      <c r="B2" s="41"/>
      <c r="C2" s="99" t="s">
        <v>14</v>
      </c>
      <c r="D2" s="100"/>
      <c r="E2" s="101"/>
      <c r="F2" s="42"/>
    </row>
    <row r="3" spans="1:11" ht="60">
      <c r="A3" s="43" t="s">
        <v>44</v>
      </c>
      <c r="B3" s="41"/>
      <c r="C3" s="105" t="s">
        <v>15</v>
      </c>
      <c r="D3" s="106"/>
      <c r="E3" s="107"/>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08" t="str">
        <f>CONCATENATE(H21,"_",I21,"_",J21,"_CO")</f>
        <v>LE_07_04_CO</v>
      </c>
      <c r="E5" s="109"/>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1" t="s">
        <v>144</v>
      </c>
      <c r="D7" s="94" t="str">
        <f>CONCATENATE("SolicitudGrafica_",D5,".xls")</f>
        <v>SolicitudGrafica_LE_07_04_CO.xls</v>
      </c>
      <c r="E7" s="94"/>
      <c r="F7" s="95"/>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96" t="s">
        <v>42</v>
      </c>
      <c r="B13" s="97"/>
      <c r="C13" s="97"/>
      <c r="D13" s="97"/>
      <c r="E13" s="97"/>
      <c r="F13" s="98"/>
      <c r="I13" s="32" t="s">
        <v>34</v>
      </c>
      <c r="J13" s="32">
        <v>10</v>
      </c>
      <c r="K13" s="32">
        <v>10</v>
      </c>
    </row>
    <row r="14" spans="1:11" ht="16" thickBot="1">
      <c r="A14" s="43"/>
      <c r="B14" s="41"/>
      <c r="C14" s="41"/>
      <c r="D14" s="41"/>
      <c r="E14" s="41"/>
      <c r="F14" s="42"/>
      <c r="I14" s="32" t="s">
        <v>35</v>
      </c>
      <c r="J14" s="32">
        <v>11</v>
      </c>
      <c r="K14" s="32">
        <v>11</v>
      </c>
    </row>
    <row r="15" spans="1:11">
      <c r="A15" s="40" t="s">
        <v>47</v>
      </c>
      <c r="B15" s="41"/>
      <c r="C15" s="99" t="s">
        <v>50</v>
      </c>
      <c r="D15" s="100"/>
      <c r="E15" s="100"/>
      <c r="F15" s="101"/>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2" t="str">
        <f>CONCATENATE(H21,"_",I21,"_",J21,"_",K45)</f>
        <v>LE_07_04_REC10</v>
      </c>
      <c r="E17" s="103"/>
      <c r="F17" s="104"/>
      <c r="J17" s="32">
        <v>14</v>
      </c>
      <c r="K17" s="32">
        <v>14</v>
      </c>
    </row>
    <row r="18" spans="1:11" ht="76" thickBot="1">
      <c r="A18" s="43" t="s">
        <v>49</v>
      </c>
      <c r="B18" s="41"/>
      <c r="C18" s="71" t="s">
        <v>145</v>
      </c>
      <c r="D18" s="94" t="str">
        <f>CONCATENATE("SolicitudGrafica_",D17,".xls")</f>
        <v>SolicitudGrafica_LE_07_04_REC10.xls</v>
      </c>
      <c r="E18" s="94"/>
      <c r="F18" s="95"/>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10" t="s">
        <v>57</v>
      </c>
      <c r="B1" s="110" t="s">
        <v>64</v>
      </c>
      <c r="C1" s="110" t="s">
        <v>65</v>
      </c>
      <c r="D1" s="110" t="s">
        <v>6</v>
      </c>
      <c r="E1" s="110" t="s">
        <v>66</v>
      </c>
      <c r="F1" s="110" t="s">
        <v>67</v>
      </c>
      <c r="G1" s="110" t="s">
        <v>68</v>
      </c>
      <c r="H1" s="111" t="s">
        <v>69</v>
      </c>
      <c r="I1" s="111"/>
      <c r="J1" s="111"/>
    </row>
    <row r="2" spans="1:11">
      <c r="A2" s="110"/>
      <c r="B2" s="110"/>
      <c r="C2" s="110"/>
      <c r="D2" s="110"/>
      <c r="E2" s="110"/>
      <c r="F2" s="110"/>
      <c r="G2" s="110"/>
      <c r="H2" s="50" t="s">
        <v>66</v>
      </c>
      <c r="I2" s="50" t="s">
        <v>67</v>
      </c>
      <c r="J2" s="50" t="s">
        <v>68</v>
      </c>
    </row>
    <row r="3" spans="1:11" s="52" customFormat="1">
      <c r="A3" s="51" t="s">
        <v>70</v>
      </c>
      <c r="B3" s="51" t="s">
        <v>71</v>
      </c>
      <c r="C3" s="51" t="s">
        <v>72</v>
      </c>
      <c r="D3" s="51" t="s">
        <v>73</v>
      </c>
      <c r="E3" s="51" t="s">
        <v>74</v>
      </c>
      <c r="F3" s="51"/>
      <c r="G3" s="51"/>
      <c r="H3" s="51" t="s">
        <v>75</v>
      </c>
      <c r="I3" s="51"/>
      <c r="J3" s="51"/>
    </row>
    <row r="4" spans="1:11" s="52" customFormat="1">
      <c r="A4" s="53" t="s">
        <v>58</v>
      </c>
      <c r="B4" s="53" t="s">
        <v>76</v>
      </c>
      <c r="C4" s="53" t="s">
        <v>72</v>
      </c>
      <c r="D4" s="53" t="s">
        <v>73</v>
      </c>
      <c r="E4" s="53" t="s">
        <v>77</v>
      </c>
      <c r="F4" s="53" t="s">
        <v>78</v>
      </c>
      <c r="G4" s="53"/>
      <c r="H4" s="53" t="s">
        <v>79</v>
      </c>
      <c r="I4" s="53" t="s">
        <v>80</v>
      </c>
      <c r="J4" s="53"/>
    </row>
    <row r="5" spans="1:11" s="52" customFormat="1">
      <c r="A5" s="54" t="s">
        <v>81</v>
      </c>
      <c r="B5" s="53" t="s">
        <v>82</v>
      </c>
      <c r="C5" s="53" t="s">
        <v>72</v>
      </c>
      <c r="D5" s="53" t="s">
        <v>73</v>
      </c>
      <c r="E5" s="53" t="s">
        <v>77</v>
      </c>
      <c r="F5" s="53" t="s">
        <v>78</v>
      </c>
      <c r="G5" s="55"/>
      <c r="H5" s="53" t="s">
        <v>79</v>
      </c>
      <c r="I5" s="53" t="s">
        <v>80</v>
      </c>
      <c r="J5" s="55"/>
    </row>
    <row r="6" spans="1:11" s="52" customFormat="1">
      <c r="A6" s="53" t="s">
        <v>59</v>
      </c>
      <c r="B6" s="53" t="s">
        <v>83</v>
      </c>
      <c r="C6" s="53" t="s">
        <v>72</v>
      </c>
      <c r="D6" s="53" t="s">
        <v>73</v>
      </c>
      <c r="E6" s="53" t="s">
        <v>77</v>
      </c>
      <c r="F6" s="53" t="s">
        <v>78</v>
      </c>
      <c r="G6" s="53" t="s">
        <v>74</v>
      </c>
      <c r="H6" s="53" t="s">
        <v>79</v>
      </c>
      <c r="I6" s="53" t="s">
        <v>80</v>
      </c>
      <c r="J6" s="53" t="s">
        <v>84</v>
      </c>
    </row>
    <row r="7" spans="1:11" s="52" customFormat="1" ht="28">
      <c r="A7" s="53" t="s">
        <v>85</v>
      </c>
      <c r="B7" s="53" t="s">
        <v>86</v>
      </c>
      <c r="C7" s="53" t="s">
        <v>72</v>
      </c>
      <c r="D7" s="53" t="s">
        <v>73</v>
      </c>
      <c r="E7" s="53" t="s">
        <v>77</v>
      </c>
      <c r="F7" s="53" t="s">
        <v>78</v>
      </c>
      <c r="G7" s="53"/>
      <c r="H7" s="53" t="s">
        <v>79</v>
      </c>
      <c r="I7" s="53" t="s">
        <v>80</v>
      </c>
      <c r="J7" s="53"/>
    </row>
    <row r="8" spans="1:11" s="52" customFormat="1" ht="28">
      <c r="A8" s="53" t="s">
        <v>87</v>
      </c>
      <c r="B8" s="53" t="s">
        <v>88</v>
      </c>
      <c r="C8" s="53" t="s">
        <v>72</v>
      </c>
      <c r="D8" s="53" t="s">
        <v>73</v>
      </c>
      <c r="E8" s="53" t="s">
        <v>77</v>
      </c>
      <c r="F8" s="53" t="s">
        <v>78</v>
      </c>
      <c r="G8" s="53"/>
      <c r="H8" s="53" t="s">
        <v>79</v>
      </c>
      <c r="I8" s="53" t="s">
        <v>80</v>
      </c>
      <c r="J8" s="53"/>
    </row>
    <row r="9" spans="1:11" s="52" customFormat="1">
      <c r="A9" s="53" t="s">
        <v>89</v>
      </c>
      <c r="B9" s="53" t="s">
        <v>90</v>
      </c>
      <c r="C9" s="53" t="s">
        <v>72</v>
      </c>
      <c r="D9" s="53" t="s">
        <v>73</v>
      </c>
      <c r="E9" s="53" t="s">
        <v>77</v>
      </c>
      <c r="F9" s="53" t="s">
        <v>78</v>
      </c>
      <c r="G9" s="53"/>
      <c r="H9" s="53" t="s">
        <v>79</v>
      </c>
      <c r="I9" s="53" t="s">
        <v>80</v>
      </c>
      <c r="J9" s="53"/>
    </row>
    <row r="10" spans="1:11" s="52" customFormat="1">
      <c r="A10" s="53" t="s">
        <v>91</v>
      </c>
      <c r="B10" s="53" t="s">
        <v>92</v>
      </c>
      <c r="C10" s="53" t="s">
        <v>72</v>
      </c>
      <c r="D10" s="53" t="s">
        <v>73</v>
      </c>
      <c r="E10" s="53" t="s">
        <v>93</v>
      </c>
      <c r="F10" s="53"/>
      <c r="G10" s="53"/>
      <c r="H10" s="53" t="s">
        <v>75</v>
      </c>
      <c r="I10" s="53"/>
      <c r="J10" s="53"/>
    </row>
    <row r="11" spans="1:11" s="52" customFormat="1" ht="28">
      <c r="A11" s="53" t="s">
        <v>94</v>
      </c>
      <c r="B11" s="53" t="s">
        <v>95</v>
      </c>
      <c r="C11" s="53" t="s">
        <v>72</v>
      </c>
      <c r="D11" s="53" t="s">
        <v>73</v>
      </c>
      <c r="E11" s="53" t="s">
        <v>77</v>
      </c>
      <c r="F11" s="53" t="s">
        <v>78</v>
      </c>
      <c r="G11" s="53"/>
      <c r="H11" s="53" t="s">
        <v>79</v>
      </c>
      <c r="I11" s="53" t="s">
        <v>80</v>
      </c>
      <c r="J11" s="53"/>
    </row>
    <row r="12" spans="1:11" s="52" customFormat="1">
      <c r="A12" s="53" t="s">
        <v>96</v>
      </c>
      <c r="B12" s="53" t="s">
        <v>97</v>
      </c>
      <c r="C12" s="53" t="s">
        <v>72</v>
      </c>
      <c r="D12" s="53" t="s">
        <v>73</v>
      </c>
      <c r="E12" s="53" t="s">
        <v>77</v>
      </c>
      <c r="F12" s="53" t="s">
        <v>78</v>
      </c>
      <c r="G12" s="53"/>
      <c r="H12" s="53" t="s">
        <v>79</v>
      </c>
      <c r="I12" s="53" t="s">
        <v>80</v>
      </c>
      <c r="J12" s="53"/>
    </row>
    <row r="13" spans="1:11" ht="60">
      <c r="A13" s="56" t="s">
        <v>98</v>
      </c>
      <c r="B13" s="56" t="s">
        <v>99</v>
      </c>
      <c r="C13" s="53" t="s">
        <v>72</v>
      </c>
      <c r="D13" s="57" t="s">
        <v>100</v>
      </c>
      <c r="E13" s="57"/>
      <c r="F13" s="58" t="s">
        <v>142</v>
      </c>
      <c r="G13" s="56"/>
      <c r="H13" s="53"/>
      <c r="I13" s="53" t="s">
        <v>75</v>
      </c>
      <c r="J13" s="56"/>
      <c r="K13" s="32" t="s">
        <v>101</v>
      </c>
    </row>
    <row r="14" spans="1:11">
      <c r="A14" s="56" t="s">
        <v>102</v>
      </c>
      <c r="B14" s="56" t="s">
        <v>103</v>
      </c>
      <c r="C14" s="53" t="s">
        <v>72</v>
      </c>
      <c r="D14" s="57" t="s">
        <v>73</v>
      </c>
      <c r="E14" s="57"/>
      <c r="F14" s="58" t="s">
        <v>143</v>
      </c>
      <c r="G14" s="56"/>
      <c r="H14" s="53"/>
      <c r="I14" s="53" t="s">
        <v>75</v>
      </c>
      <c r="J14" s="56"/>
    </row>
    <row r="15" spans="1:11" ht="30">
      <c r="A15" s="56" t="s">
        <v>104</v>
      </c>
      <c r="B15" s="56" t="s">
        <v>105</v>
      </c>
      <c r="C15" s="53" t="s">
        <v>106</v>
      </c>
      <c r="D15" s="56" t="s">
        <v>100</v>
      </c>
      <c r="E15" s="56" t="s">
        <v>141</v>
      </c>
      <c r="F15" s="56"/>
      <c r="G15" s="56"/>
      <c r="H15" s="53" t="s">
        <v>75</v>
      </c>
      <c r="I15" s="56"/>
      <c r="J15" s="56"/>
      <c r="K15" s="32" t="s">
        <v>107</v>
      </c>
    </row>
    <row r="16" spans="1:11" ht="90">
      <c r="A16" s="58" t="s">
        <v>108</v>
      </c>
      <c r="B16" s="58"/>
      <c r="C16" s="54" t="s">
        <v>106</v>
      </c>
      <c r="D16" s="58" t="s">
        <v>109</v>
      </c>
      <c r="E16" s="57" t="s">
        <v>139</v>
      </c>
      <c r="F16" s="57" t="s">
        <v>140</v>
      </c>
      <c r="G16" s="57"/>
      <c r="H16" s="58" t="s">
        <v>110</v>
      </c>
      <c r="I16" s="58" t="s">
        <v>111</v>
      </c>
      <c r="J16" s="57"/>
      <c r="K16" s="59" t="s">
        <v>112</v>
      </c>
    </row>
    <row r="17" spans="1:11" ht="28">
      <c r="A17" s="53" t="s">
        <v>113</v>
      </c>
      <c r="B17" s="53"/>
      <c r="C17" s="53" t="s">
        <v>72</v>
      </c>
      <c r="D17" s="53" t="s">
        <v>73</v>
      </c>
      <c r="E17" s="53" t="s">
        <v>114</v>
      </c>
      <c r="F17" s="53" t="s">
        <v>115</v>
      </c>
      <c r="G17" s="53"/>
      <c r="H17" s="60" t="s">
        <v>116</v>
      </c>
      <c r="I17" s="60" t="s">
        <v>117</v>
      </c>
      <c r="J17" s="53"/>
      <c r="K17" s="61" t="s">
        <v>118</v>
      </c>
    </row>
    <row r="20" spans="1:11">
      <c r="A20" s="62" t="s">
        <v>119</v>
      </c>
    </row>
    <row r="21" spans="1:11">
      <c r="A21" s="63" t="s">
        <v>120</v>
      </c>
      <c r="B21" s="64" t="s">
        <v>121</v>
      </c>
      <c r="C21" s="65" t="s">
        <v>122</v>
      </c>
      <c r="D21" s="64"/>
      <c r="E21" s="64"/>
    </row>
    <row r="22" spans="1:11">
      <c r="A22" s="66" t="s">
        <v>123</v>
      </c>
      <c r="B22" s="67" t="s">
        <v>124</v>
      </c>
      <c r="C22" s="68" t="s">
        <v>125</v>
      </c>
      <c r="D22" s="67"/>
      <c r="E22" s="67"/>
    </row>
    <row r="23" spans="1:11">
      <c r="A23" s="66" t="s">
        <v>126</v>
      </c>
      <c r="B23" s="67" t="s">
        <v>127</v>
      </c>
      <c r="C23" s="68" t="s">
        <v>128</v>
      </c>
      <c r="D23" s="67"/>
      <c r="E23" s="67"/>
    </row>
    <row r="24" spans="1:11" ht="30">
      <c r="A24" s="66" t="s">
        <v>129</v>
      </c>
      <c r="B24" s="67" t="s">
        <v>130</v>
      </c>
      <c r="C24" s="68" t="s">
        <v>131</v>
      </c>
      <c r="D24" s="67"/>
      <c r="E24" s="67"/>
    </row>
    <row r="25" spans="1:11">
      <c r="A25" s="66" t="s">
        <v>132</v>
      </c>
      <c r="B25" s="67" t="s">
        <v>133</v>
      </c>
      <c r="C25" s="68" t="s">
        <v>134</v>
      </c>
      <c r="D25" s="67"/>
      <c r="E25" s="67"/>
    </row>
    <row r="26" spans="1:11" ht="60">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2015-05-02T12:22:26Z</dcterms:modified>
</cp:coreProperties>
</file>