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F11" i="1"/>
  <c r="G11" i="1"/>
  <c r="H11"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<sst xmlns="http://schemas.openxmlformats.org/spreadsheetml/2006/main" count="238" uniqueCount="159">
  <si>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</si>
  <si>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</si>
  <si>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</si>
  <si>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</si>
  <si>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</si>
  <si>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</si>
  <si>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</si>
  <si>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</si>
  <si>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</si>
  <si>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</si>
  <si>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</si>
  <si>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</si>
  <si>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</si>
  <si>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</si>
  <si>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</si>
  <si>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</si>
  <si>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</si>
  <si>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</si>
  <si>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</si>
  <si>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</si>
  <si>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</si>
  <si>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</si>
  <si>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</si>
  <si>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</si>
  <si>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</si>
  <si>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</si>
  <si>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</si>
  <si>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</si>
  <si>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</si>
  <si>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</si>
  <si>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</si>
  <si>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</si>
  <si>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</si>
  <si>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</si>
  <si>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</si>
  <si>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</si>
  <si>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</si>
  <si>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</si>
  <si>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</si>
  <si>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</si>
  <si>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</si>
  <si>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</si>
  <si>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</si>
  <si>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</si>
  <si>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</si>
  <si>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</si>
  <si>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</si>
  <si>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</si>
  <si>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</si>
  <si>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</si>
  <si>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</si>
  <si>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</si>
  <si>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</si>
  <si>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</si>
  <si>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</si>
  <si>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</si>
  <si>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</si>
  <si>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</si>
  <si>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</si>
  <si>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</si>
  <si>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</si>
  <si>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</si>
  <si>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</si>
  <si>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</si>
  <si>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</si>
  <si>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</si>
  <si>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</si>
  <si>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</si>
  <si>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</si>
  <si>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</si>
  <si>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</si>
  <si>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</si>
  <si>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</si>
  <si>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</si>
  <si>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</si>
  <si>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</si>
  <si>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</si>
  <si>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</si>
  <si>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</si>
  <si>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</si>
  <si>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</si>
  <si>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</si>
  <si>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</si>
  <si>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</si>
  <si>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</si>
  <si>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</si>
  <si>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</si>
  <si>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</si>
  <si>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</si>
  <si>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</si>
  <si>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</si>
  <si>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</si>
  <si>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</si>
  <si>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</si>
  <si>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</si>
  <si>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</si>
  <si>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</si>
  <si>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</si>
  <si>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</si>
  <si>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</si>
  <si>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</si>
  <si>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</si>
  <si>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</si>
  <si>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</si>
  <si>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</si>
  <si>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</si>
  <si>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</si>
  <si>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</si>
  <si>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</si>
  <si>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</si>
  <si>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</si>
  <si>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</si>
  <si>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</si>
  <si>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</si>
  <si>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</si>
  <si>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</si>
  <si>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</si>
  <si>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</si>
  <si>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</si>
  <si>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</si>
  <si>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</si>
  <si>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</si>
  <si>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</si>
  <si>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</si>
  <si>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</si>
  <si>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</si>
  <si>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</si>
  <si>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</si>
  <si>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</si>
  <si>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</si>
  <si>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</si>
  <si>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</si>
  <si>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</si>
  <si>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</si>
  <si>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</si>
  <si>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</si>
  <si>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</si>
  <si>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</si>
  <si>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</si>
  <si>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</si>
  <si>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</si>
  <si>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</si>
  <si>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</si>
  <si>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</si>
  <si>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</si>
  <si>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</si>
  <si>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</si>
  <si>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</si>
  <si>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</si>
  <si>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</si>
  <si>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MA_04_01_CO_REC50</t>
  </si>
  <si>
    <t>Fotografía con un conjunto de frutas.</t>
  </si>
  <si>
    <t>IMG02</t>
  </si>
  <si>
    <t>Fotografía con un conjunto de colores.</t>
  </si>
  <si>
    <t>IMG03</t>
  </si>
  <si>
    <t>Fotografía con un conjunto de balones.</t>
  </si>
  <si>
    <t>Fotografía con sabores de helado.</t>
  </si>
  <si>
    <t>Fotografía con alimentos que contienen proteína.</t>
  </si>
  <si>
    <t>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</si>
</sst>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89" t="s">
        <v>22</v>
      </c>
      <c r="D2" s="90"/>
      <c r="F2" s="82" t="s">
        <v>1</v>
      </c>
      <c r="G2" s="83"/>
      <c r="H2" s="55"/>
      <c r="I2" s="55"/>
      <c r="J2" s="15"/>
    </row>
    <row r="3" spans="1:16" ht="15.75" x14ac:dyDescent="0.25">
      <c r="A3" s="1"/>
      <c r="B3" s="4" t="s">
        <v>9</v>
      </c>
      <c r="C3" s="91">
        <v>4</v>
      </c>
      <c r="D3" s="92"/>
      <c r="F3" s="84"/>
      <c r="G3" s="85"/>
      <c r="H3" s="55"/>
      <c r="I3" s="55"/>
      <c r="J3" s="15"/>
    </row>
    <row r="4" spans="1:16" ht="16.5" x14ac:dyDescent="0.3">
      <c r="A4" s="1"/>
      <c r="B4" s="4" t="s">
        <v>55</v>
      </c>
      <c r="C4" s="91" t="s">
        <v>148</v>
      </c>
      <c r="D4" s="92"/>
      <c r="E4" s="5"/>
      <c r="F4" s="54" t="s">
        <v>56</v>
      </c>
      <c r="G4" s="53" t="s">
        <v>57</v>
      </c>
      <c r="H4" s="55"/>
      <c r="I4" s="55"/>
      <c r="J4" s="15"/>
      <c r="K4" s="15"/>
    </row>
    <row r="5" spans="1:16" ht="16.5" thickBot="1" x14ac:dyDescent="0.3">
      <c r="A5" s="1"/>
      <c r="B5" s="6" t="s">
        <v>2</v>
      </c>
      <c r="C5" s="93" t="s">
        <v>149</v>
      </c>
      <c r="D5" s="94"/>
      <c r="E5" s="5"/>
      <c r="F5" s="52" t="str">
        <f>IF(G4="Recurso","Motor del recurso","")</f>
        <v>Motor del recurso</v>
      </c>
      <c r="G5" s="52" t="s">
        <v>133</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78" t="s">
        <v>150</v>
      </c>
      <c r="D7" s="38" t="s">
        <v>40</v>
      </c>
      <c r="F7" s="1"/>
      <c r="G7" s="1"/>
      <c r="H7" s="1"/>
      <c r="I7" s="1"/>
      <c r="J7" s="15"/>
      <c r="K7" s="15"/>
    </row>
    <row r="8" spans="1:16" s="8" customFormat="1" ht="16.5" thickBot="1" x14ac:dyDescent="0.3">
      <c r="A8" s="9"/>
      <c r="B8" s="9"/>
      <c r="C8" s="9"/>
      <c r="D8" s="10"/>
      <c r="E8" s="10"/>
      <c r="F8" s="86" t="s">
        <v>63</v>
      </c>
      <c r="G8" s="87"/>
      <c r="H8" s="87"/>
      <c r="I8" s="88"/>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x14ac:dyDescent="0.25">
      <c r="A10" s="80" t="s">
        <v>158</v>
      </c>
      <c r="B10" s="26">
        <v>113284909</v>
      </c>
      <c r="C10" s="26" t="str">
        <f>IF(OR(B10&lt;&gt;"",J10&lt;&gt;""),IF($G$4="Recurso",CONCATENATE($G$4," ",$G$5),$G$4),"")</f>
        <v>Recurso F1</v>
      </c>
      <c r="D10" s="13" t="s">
        <v>146</v>
      </c>
      <c r="E10" s="13" t="s">
        <v>147</v>
      </c>
      <c r="F10" s="13" t="str">
        <f>IF(OR(B10&lt;&gt;"",J10&lt;&gt;""),CONCATENATE($C$7,"_",$A10,IF($G$4="Cuaderno de Estudio","_small",CONCATENATE(IF(I10="","","n"),IF(LEFT($G$5,1)="F",".jpg",".png")))),"")</f>
        <v>MA_04_01_CO_REC50_IMG01.jpg</v>
      </c>
      <c r="G10" s="13" t="str">
        <f>IF(F10&lt;&gt;"",IF($G$4="Recurso",IF(LEFT($G$5,1)="M",VLOOKUP($G$5,'Definición técnica de imagenes'!$A$3:$G$17,5,FALSE),IF($G$5="F1",'Definición técnica de imagenes'!$E$15,'Definición técnica de imagenes'!$F$13)),'Definición técnica de imagenes'!$E$16),"")</f>
        <v>950 x 608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79" t="s">
        <v>151</v>
      </c>
      <c r="K10" s="18"/>
    </row>
    <row r="11" spans="1:16" s="11" customFormat="1" ht="13.9" customHeight="1" x14ac:dyDescent="0.25">
      <c r="A11" s="80" t="s">
        <v>152</v>
      </c>
      <c r="B11" s="27">
        <v>56898976</v>
      </c>
      <c r="C11" s="26" t="str">
        <f t="shared" ref="C11:C22" si="0">IF(OR(B11&lt;&gt;"",J11&lt;&gt;""),IF($G$4="Recurso",CONCATENATE($G$4," ",$G$5),$G$4),"")</f>
        <v>Recurso F1</v>
      </c>
      <c r="D11" s="79" t="s">
        <v>146</v>
      </c>
      <c r="E11" s="13" t="s">
        <v>147</v>
      </c>
      <c r="F11" s="13" t="str">
        <f t="shared" ref="F11:F74" si="1">IF(OR(B11&lt;&gt;"",J11&lt;&gt;""),CONCATENATE($C$7,"_",$A11,IF($G$4="Cuaderno de Estudio","_small",CONCATENATE(IF(I11="","","n"),IF(LEFT($G$5,1)="F",".jpg",".png")))),"")</f>
        <v>MA_04_01_CO_REC50_IMG02.jpg</v>
      </c>
      <c r="G11" s="13" t="str">
        <f>IF(F11&lt;&gt;"",IF($G$4="Recurso",IF(LEFT($G$5,1)="M",VLOOKUP($G$5,'Definición técnica de imagenes'!$A$3:$G$17,5,FALSE),IF($G$5="F1",'Definición técnica de imagenes'!$E$15,'Definición técnica de imagenes'!$F$13)),'Definición técnica de imagenes'!$E$16),"")</f>
        <v>950 x 608 px</v>
      </c>
      <c r="H11" s="13" t="str">
        <f t="shared" ref="H11:H74" si="2">IF(I11&lt;&gt;"",IF(OR(B11&lt;&gt;"",J11&lt;&gt;""),CONCATENATE($C$7,"_",$A11,IF($G$4="Cuaderno de Estudio","_zoom",CONCATENATE("a",IF(LEFT($G$5,1)="F",".jpg",".png")))),""),"")</f>
        <v/>
      </c>
      <c r="I11" s="13" t="str">
        <f>IF(OR(B11&lt;&gt;"",J11&lt;&gt;""),IF($G$4="Recurso",IF(LEFT($G$5,1)="M",VLOOKUP($G$5,'Definición técnica de imagenes'!$A$3:$G$17,6,FALSE),IF($G$5="F1","","")),'Definición técnica de imagenes'!$F$16),"")</f>
        <v/>
      </c>
      <c r="J11" s="81" t="s">
        <v>153</v>
      </c>
      <c r="K11" s="14"/>
    </row>
    <row r="12" spans="1:16" s="11" customFormat="1" x14ac:dyDescent="0.25">
      <c r="A12" s="80" t="s">
        <v>154</v>
      </c>
      <c r="B12" s="28">
        <v>141108238</v>
      </c>
      <c r="C12" s="26" t="str">
        <f t="shared" si="0"/>
        <v>Recurso F1</v>
      </c>
      <c r="D12" s="79" t="s">
        <v>146</v>
      </c>
      <c r="E12" s="79" t="s">
        <v>147</v>
      </c>
      <c r="F12" s="13" t="str">
        <f t="shared" si="1"/>
        <v>MA_04_01_CO_REC50_IMG03.jpg</v>
      </c>
      <c r="G12" s="13" t="str">
        <f>IF(F12&lt;&gt;"",IF($G$4="Recurso",IF(LEFT($G$5,1)="M",VLOOKUP($G$5,'Definición técnica de imagenes'!$A$3:$G$17,5,FALSE),IF($G$5="F1",'Definición técnica de imagenes'!$E$15,'Definición técnica de imagenes'!$F$13)),'Definición técnica de imagenes'!$E$16),"")</f>
        <v>950 x 608 px</v>
      </c>
      <c r="H12" s="13" t="str">
        <f t="shared" si="2"/>
        <v/>
      </c>
      <c r="I12" s="13" t="str">
        <f>IF(OR(B12&lt;&gt;"",J12&lt;&gt;""),IF($G$4="Recurso",IF(LEFT($G$5,1)="M",VLOOKUP($G$5,'Definición técnica de imagenes'!$A$3:$G$17,6,FALSE),IF($G$5="F1","","")),'Definición técnica de imagenes'!$F$16),"")</f>
        <v/>
      </c>
      <c r="J12" s="81" t="s">
        <v>155</v>
      </c>
      <c r="K12" s="18"/>
    </row>
    <row r="13" spans="1:16" s="11" customFormat="1" x14ac:dyDescent="0.25">
      <c r="A13" s="12" t="str">
        <f t="shared" ref="A13:A30" si="3">IF(OR(B13&lt;&gt;"",J13&lt;&gt;""),CONCATENATE(LEFT(A12,3),IF(MID(A12,4,2)+1&lt;10,CONCATENATE("0",MID(A12,4,2)+1))),"")</f>
        <v>IMG04</v>
      </c>
      <c r="B13" s="27">
        <v>119788993</v>
      </c>
      <c r="C13" s="26" t="str">
        <f t="shared" si="0"/>
        <v>Recurso F1</v>
      </c>
      <c r="D13" s="79" t="s">
        <v>146</v>
      </c>
      <c r="E13" s="13" t="s">
        <v>147</v>
      </c>
      <c r="F13" s="13" t="str">
        <f t="shared" si="1"/>
        <v>MA_04_01_CO_REC50_IMG04.jpg</v>
      </c>
      <c r="G13" s="13" t="str">
        <f>IF(F13&lt;&gt;"",IF($G$4="Recurso",IF(LEFT($G$5,1)="M",VLOOKUP($G$5,'Definición técnica de imagenes'!$A$3:$G$17,5,FALSE),IF($G$5="F1",'Definición técnica de imagenes'!$E$15,'Definición técnica de imagenes'!$F$13)),'Definición técnica de imagenes'!$E$16),"")</f>
        <v>950 x 608 px</v>
      </c>
      <c r="H13" s="13" t="str">
        <f t="shared" si="2"/>
        <v/>
      </c>
      <c r="I13" s="13" t="str">
        <f>IF(OR(B13&lt;&gt;"",J13&lt;&gt;""),IF($G$4="Recurso",IF(LEFT($G$5,1)="M",VLOOKUP($G$5,'Definición técnica de imagenes'!$A$3:$G$17,6,FALSE),IF($G$5="F1","","")),'Definición técnica de imagenes'!$F$16),"")</f>
        <v/>
      </c>
      <c r="J13" s="81" t="s">
        <v>156</v>
      </c>
      <c r="K13" s="18"/>
    </row>
    <row r="14" spans="1:16" s="11" customFormat="1" ht="27" x14ac:dyDescent="0.25">
      <c r="A14" s="12" t="str">
        <f t="shared" si="3"/>
        <v>IMG05</v>
      </c>
      <c r="B14" s="28">
        <v>231165298</v>
      </c>
      <c r="C14" s="26" t="str">
        <f t="shared" si="0"/>
        <v>Recurso F1</v>
      </c>
      <c r="D14" s="79" t="s">
        <v>146</v>
      </c>
      <c r="E14" s="79" t="s">
        <v>147</v>
      </c>
      <c r="F14" s="13" t="str">
        <f t="shared" si="1"/>
        <v>MA_04_01_CO_REC50_IMG05.jpg</v>
      </c>
      <c r="G14" s="13" t="str">
        <f>IF(F14&lt;&gt;"",IF($G$4="Recurso",IF(LEFT($G$5,1)="M",VLOOKUP($G$5,'Definición técnica de imagenes'!$A$3:$G$17,5,FALSE),IF($G$5="F1",'Definición técnica de imagenes'!$E$15,'Definición técnica de imagenes'!$F$13)),'Definición técnica de imagenes'!$E$16),"")</f>
        <v>950 x 608 px</v>
      </c>
      <c r="H14" s="13" t="str">
        <f t="shared" si="2"/>
        <v/>
      </c>
      <c r="I14" s="13" t="str">
        <f>IF(OR(B14&lt;&gt;"",J14&lt;&gt;""),IF($G$4="Recurso",IF(LEFT($G$5,1)="M",VLOOKUP($G$5,'Definición técnica de imagenes'!$A$3:$G$17,6,FALSE),IF($G$5="F1","","")),'Definición técnica de imagenes'!$F$16),"")</f>
        <v/>
      </c>
      <c r="J14" s="81" t="s">
        <v>157</v>
      </c>
      <c r="K14" s="18"/>
    </row>
    <row r="15" spans="1:16" s="11" customFormat="1" x14ac:dyDescent="0.25">
      <c r="A15" s="12" t="str">
        <f t="shared" si="3"/>
        <v/>
      </c>
      <c r="B15" s="27"/>
      <c r="C15" s="26" t="str">
        <f t="shared" si="0"/>
        <v/>
      </c>
      <c r="D15" s="13"/>
      <c r="E15" s="13"/>
      <c r="F15" s="13" t="str">
        <f t="shared" si="1"/>
        <v/>
      </c>
      <c r="G15" s="13" t="str">
        <f>IF(F15&lt;&gt;"",IF($G$4="Recurso",IF(LEFT($G$5,1)="M",VLOOKUP($G$5,'Definición técnica de imagenes'!$A$3:$G$17,5,FALSE),IF($G$5="F1",'Definición técnica de imagenes'!$E$15,'Definición técnica de imagenes'!$F$13)),'Definición técnica de imagenes'!$E$16),"")</f>
        <v/>
      </c>
      <c r="H15" s="13" t="str">
        <f t="shared" si="2"/>
        <v/>
      </c>
      <c r="I15" s="13" t="str">
        <f>IF(OR(B15&lt;&gt;"",J15&lt;&gt;""),IF($G$4="Recurso",IF(LEFT($G$5,1)="M",VLOOKUP($G$5,'Definición técnica de imagenes'!$A$3:$G$17,6,FALSE),IF($G$5="F1","","")),'Definición técnica de imagenes'!$F$16),"")</f>
        <v/>
      </c>
      <c r="J15" s="20"/>
      <c r="K15" s="20"/>
    </row>
    <row r="16" spans="1:16" s="11" customFormat="1" ht="14.25" x14ac:dyDescent="0.3">
      <c r="A16" s="12" t="str">
        <f t="shared" si="3"/>
        <v/>
      </c>
      <c r="B16" s="27"/>
      <c r="C16" s="26" t="str">
        <f t="shared" si="0"/>
        <v/>
      </c>
      <c r="D16" s="13"/>
      <c r="E16" s="13"/>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IF(OR(B16&lt;&gt;"",J16&lt;&gt;""),IF($G$4="Recurso",IF(LEFT($G$5,1)="M",VLOOKUP($G$5,'Definición técnica de imagenes'!$A$3:$G$17,6,FALSE),IF($G$5="F1","","")),'Definición técnica de imagenes'!$F$16),"")</f>
        <v/>
      </c>
      <c r="J16" s="33"/>
      <c r="K16" s="36"/>
    </row>
    <row r="17" spans="1:11" s="11" customFormat="1" x14ac:dyDescent="0.25">
      <c r="A17" s="12" t="str">
        <f t="shared" si="3"/>
        <v/>
      </c>
      <c r="B17" s="27"/>
      <c r="C17" s="26" t="str">
        <f t="shared" si="0"/>
        <v/>
      </c>
      <c r="D17" s="13"/>
      <c r="E17" s="13"/>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IF(OR(B17&lt;&gt;"",J17&lt;&gt;""),IF($G$4="Recurso",IF(LEFT($G$5,1)="M",VLOOKUP($G$5,'Definición técnica de imagenes'!$A$3:$G$17,6,FALSE),IF($G$5="F1","","")),'Definición técnica de imagenes'!$F$16),"")</f>
        <v/>
      </c>
      <c r="J17" s="20"/>
      <c r="K17" s="20"/>
    </row>
    <row r="18" spans="1:11" s="11" customFormat="1" x14ac:dyDescent="0.25">
      <c r="A18" s="12" t="str">
        <f t="shared" si="3"/>
        <v/>
      </c>
      <c r="B18" s="27"/>
      <c r="C18" s="26" t="str">
        <f t="shared" si="0"/>
        <v/>
      </c>
      <c r="D18" s="13"/>
      <c r="E18" s="13"/>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IF(OR(B18&lt;&gt;"",J18&lt;&gt;""),IF($G$4="Recurso",IF(LEFT($G$5,1)="M",VLOOKUP($G$5,'Definición técnica de imagenes'!$A$3:$G$17,6,FALSE),IF($G$5="F1","","")),'Definición técnica de imagenes'!$F$16),"")</f>
        <v/>
      </c>
      <c r="J18" s="20"/>
      <c r="K18" s="20"/>
    </row>
    <row r="19" spans="1:11" s="11" customFormat="1" ht="14.25" x14ac:dyDescent="0.3">
      <c r="A19" s="12" t="str">
        <f t="shared" si="3"/>
        <v/>
      </c>
      <c r="B19" s="34"/>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33"/>
      <c r="K19" s="36"/>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LE_07_04_CO</v>
      </c>
      <c r="E5" s="110"/>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5" t="str">
        <f>CONCATENATE("SolicitudGrafica_",D5,".xls")</f>
        <v>SolicitudGrafica_LE_07_04_CO.xls</v>
      </c>
      <c r="E7" s="95"/>
      <c r="F7" s="96"/>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LE_07_04_REC10</v>
      </c>
      <c r="E17" s="104"/>
      <c r="F17" s="105"/>
      <c r="J17" s="37">
        <v>14</v>
      </c>
      <c r="K17" s="37">
        <v>14</v>
      </c>
    </row>
    <row r="18" spans="1:11" ht="79.5" thickBot="1" x14ac:dyDescent="0.3">
      <c r="A18" s="48" t="s">
        <v>49</v>
      </c>
      <c r="B18" s="46"/>
      <c r="C18" s="77" t="s">
        <v>145</v>
      </c>
      <c r="D18" s="95" t="str">
        <f>CONCATENATE("SolicitudGrafica_",D17,".xls")</f>
        <v>SolicitudGrafica_LE_07_04_REC10.xls</v>
      </c>
      <c r="E18" s="95"/>
      <c r="F18" s="96"/>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2015-02-26T21:24:13Z</dcterms:modified>
</cp:coreProperties>
</file>