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4370" windowHeight="4410"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1" l="1"/>
  <c r="H14" i="1"/>
  <c r="F14" i="1"/>
  <c r="G14" i="1"/>
  <c r="I17" i="1"/>
  <c r="H17" i="1"/>
  <c r="F17" i="1"/>
  <c r="G17" i="1"/>
  <c r="I12" i="1"/>
  <c r="H12" i="1"/>
  <c r="F12" i="1"/>
  <c r="G12" i="1"/>
  <c r="C12" i="1"/>
  <c r="I10" i="1"/>
  <c r="H10" i="1"/>
  <c r="F10" i="1"/>
  <c r="G10" i="1"/>
  <c r="C10" i="1"/>
  <c r="A11" i="1"/>
  <c r="D18" i="2"/>
  <c r="D7" i="2"/>
  <c r="F13" i="1"/>
  <c r="G13" i="1"/>
  <c r="I13" i="1"/>
  <c r="H13" i="1"/>
  <c r="F15" i="1"/>
  <c r="G15" i="1"/>
  <c r="I15" i="1"/>
  <c r="H15" i="1"/>
  <c r="F16" i="1"/>
  <c r="G16" i="1"/>
  <c r="I16" i="1"/>
  <c r="H16"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1" i="1"/>
  <c r="F11" i="1"/>
  <c r="A26" i="1"/>
  <c r="A27" i="1"/>
  <c r="A28" i="1"/>
  <c r="A29" i="1"/>
  <c r="A30" i="1"/>
  <c r="C13" i="1"/>
  <c r="C15" i="1"/>
  <c r="C16" i="1"/>
  <c r="C11" i="1"/>
  <c r="F5" i="1"/>
  <c r="I21" i="2"/>
  <c r="K45" i="2"/>
  <c r="H21" i="2"/>
  <c r="J21" i="2"/>
  <c r="D17" i="2"/>
  <c r="D5" i="2"/>
  <c r="H11" i="1"/>
  <c r="G11" i="1"/>
</calcChain>
</file>

<file path=xl/sharedStrings.xml><?xml version="1.0" encoding="utf-8"?>
<sst xmlns="http://schemas.openxmlformats.org/spreadsheetml/2006/main" count="257" uniqueCount="176">
  <si>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</si>
  <si>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</si>
  <si>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</si>
  <si>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</si>
  <si>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</si>
  <si>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</si>
  <si>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</si>
  <si>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</si>
  <si>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</si>
  <si>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</si>
  <si>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</si>
  <si>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</si>
  <si>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</si>
  <si>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</si>
  <si>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</si>
  <si>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</si>
  <si>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</si>
  <si>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</si>
  <si>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</si>
  <si>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</si>
  <si>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</si>
  <si>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</si>
  <si>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</si>
  <si>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</si>
  <si>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</si>
  <si>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</si>
  <si>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</si>
  <si>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</si>
  <si>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</si>
  <si>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</si>
  <si>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</si>
  <si>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</si>
  <si>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</si>
  <si>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</si>
  <si>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</si>
  <si>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</si>
  <si>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</si>
  <si>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</si>
  <si>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</si>
  <si>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</si>
  <si>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</si>
  <si>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</si>
  <si>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</si>
  <si>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</si>
  <si>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</si>
  <si>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</si>
  <si>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</si>
  <si>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</si>
  <si>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</si>
  <si>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</si>
  <si>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</si>
  <si>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</si>
  <si>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</si>
  <si>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</si>
  <si>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</si>
  <si>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</si>
  <si>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</si>
  <si>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</si>
  <si>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</si>
  <si>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</si>
  <si>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</si>
  <si>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</si>
  <si>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</si>
  <si>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</si>
  <si>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</si>
  <si>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</si>
  <si>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</si>
  <si>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</si>
  <si>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</si>
  <si>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</si>
  <si>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</si>
  <si>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</si>
  <si>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</si>
  <si>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</si>
  <si>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</si>
  <si>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</si>
  <si>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</si>
  <si>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</si>
  <si>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</si>
  <si>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</si>
  <si>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</si>
  <si>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</si>
  <si>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</si>
  <si>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</si>
  <si>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</si>
  <si>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</si>
  <si>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</si>
  <si>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</si>
  <si>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</si>
  <si>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</si>
  <si>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</si>
  <si>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</si>
  <si>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</si>
  <si>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</si>
  <si>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</si>
  <si>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</si>
  <si>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</si>
  <si>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</si>
  <si>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</si>
  <si>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</si>
  <si>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</si>
  <si>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</si>
  <si>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</si>
  <si>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</si>
  <si>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</si>
  <si>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</si>
  <si>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</si>
  <si>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</si>
  <si>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</si>
  <si>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</si>
  <si>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</si>
  <si>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</si>
  <si>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</si>
  <si>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</si>
  <si>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</si>
  <si>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</si>
  <si>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</si>
  <si>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</si>
  <si>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</si>
  <si>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</si>
  <si>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</si>
  <si>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</si>
  <si>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</si>
  <si>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</si>
  <si>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</si>
  <si>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</si>
  <si>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</si>
  <si>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</si>
  <si>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</si>
  <si>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</si>
  <si>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</si>
  <si>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</si>
  <si>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</si>
  <si>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</si>
  <si>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</si>
  <si>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</si>
  <si>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</si>
  <si>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</si>
  <si>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</si>
  <si>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</si>
  <si>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</si>
  <si>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</si>
  <si>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</si>
  <si>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</si>
  <si>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</si>
  <si>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</si>
  <si>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</si>
  <si>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</si>
  <si>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</si>
  <si>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IMG03</t>
  </si>
  <si>
    <t>IMG04</t>
  </si>
  <si>
    <t>IMG05</t>
  </si>
  <si>
    <t>IMG07</t>
  </si>
  <si>
    <t>IMG08</t>
  </si>
  <si>
    <t>Luisa Fernanda Nivia Romero</t>
  </si>
  <si>
    <t>Ilustración sugerida en la columna de Observaciones</t>
  </si>
  <si>
    <t>Fotografía</t>
  </si>
  <si>
    <t>IMG06</t>
  </si>
  <si>
    <t>IMG01</t>
  </si>
  <si>
    <t>Los números naturales</t>
  </si>
  <si>
    <t>MA_05_02_CO</t>
  </si>
  <si>
    <t>Aula planeta: 6 ESO/Matemáticas/Los números naturales/Los números naturales/Primera imagen</t>
  </si>
  <si>
    <t>Tablilla de escritura en Mesopotamia</t>
  </si>
  <si>
    <t>Aula planeta:6 ESO/Matemáticas/Los números naturales/El sistema de numeración y sus equivalencias/Primera imagen</t>
  </si>
  <si>
    <t>Comparación sistema de numeración decimal y numeración romano</t>
  </si>
  <si>
    <t>Línea recta numerada desde 0 hasta 10. Las divisones deben tener la misma longitud. Escribir sobre la línea roja: Una unidad</t>
  </si>
  <si>
    <t>Aula planeta: ESO 6/Matematicas/Los números naturales/El sistema de numeración decimal/ Representación en la recta numérica/Primera imagen</t>
  </si>
  <si>
    <t>Distintos valores de números naturales representados en la recta numérica</t>
  </si>
  <si>
    <t>Aula planeta:ESO 6/Matematicas/Los números naturales/El sistema de numeración decimal/ Representación en la recta numérica/Segunda imagen</t>
  </si>
  <si>
    <t>Lectura del número 123.654.897</t>
  </si>
  <si>
    <t>Aula planeta: ESO 6/Matematicas/ Los números naturales /El sistema de numeración decimal/ La aproximación de números naturales/Primera imagen</t>
  </si>
  <si>
    <t>Redondeo de 73.843</t>
  </si>
  <si>
    <t>Aula planeta: ESO 6/Matematicas/ Los números naturales /El sistema de numeración decimal/ Estimación de resultados/Primera imagen</t>
  </si>
  <si>
    <t>Área estimada en dos rectángulos</t>
  </si>
  <si>
    <t>Imagen modificada de shutterstock  39882419. Ver modificaciones en columna de Observaciones</t>
  </si>
  <si>
    <t>Encerrar con línea lo que se indica y una sensación de lupa colocar la operación 10 + 10 + 1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</si>
</sst>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vertical="center" wrapText="1"/>
    </xf>
    <xf numFmtId="0" fontId="21" fillId="0" borderId="5" xfId="0" applyFont="1" applyBorder="1" applyAlignment="1">
      <alignment vertical="center" wrapText="1"/>
    </xf>
    <xf numFmtId="0" fontId="0" fillId="0" borderId="5" xfId="0" applyBorder="1"/>
    <xf numFmtId="0" fontId="13" fillId="0" borderId="5" xfId="0" applyFont="1" applyBorder="1" applyAlignment="1">
      <alignment vertical="center" wrapText="1"/>
    </xf>
    <xf numFmtId="0" fontId="3" fillId="5" borderId="5" xfId="0" applyFont="1" applyFill="1" applyBorder="1" applyAlignment="1">
      <alignment horizontal="center" vertical="center" wrapText="1"/>
    </xf>
    <xf numFmtId="0" fontId="21" fillId="0" borderId="5" xfId="0" applyFont="1" applyBorder="1" applyAlignment="1">
      <alignment horizontal="left" vertical="center" wrapText="1"/>
    </xf>
    <xf numFmtId="0" fontId="6" fillId="0" borderId="5" xfId="0" applyFont="1" applyFill="1" applyBorder="1" applyAlignment="1">
      <alignment horizontal="center" vertical="center" wrapText="1"/>
    </xf>
    <xf numFmtId="0" fontId="22" fillId="0" borderId="5" xfId="0" applyFont="1" applyBorder="1" applyAlignment="1">
      <alignment horizontal="center"/>
    </xf>
    <xf numFmtId="0" fontId="13" fillId="0" borderId="5" xfId="0" applyFont="1" applyBorder="1" applyAlignment="1">
      <alignment horizontal="lef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9" borderId="26" xfId="0" applyNumberFormat="1" applyFont="1" applyFill="1" applyBorder="1" applyAlignment="1">
      <alignment horizontal="center"/>
    </xf>
    <xf numFmtId="164" fontId="8" fillId="9" borderId="25" xfId="0" applyNumberFormat="1" applyFont="1" applyFill="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6"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265814</xdr:colOff>
      <xdr:row>11</xdr:row>
      <xdr:rowOff>121832</xdr:rowOff>
    </xdr:from>
    <xdr:to>
      <xdr:col>10</xdr:col>
      <xdr:colOff>4610484</xdr:colOff>
      <xdr:row>11</xdr:row>
      <xdr:rowOff>654597</xdr:rowOff>
    </xdr:to>
    <xdr:pic>
      <xdr:nvPicPr>
        <xdr:cNvPr id="11" name="Imagen 1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91221" y="5593169"/>
          <a:ext cx="4344670" cy="532765"/>
        </a:xfrm>
        <a:prstGeom prst="rect">
          <a:avLst/>
        </a:prstGeom>
        <a:noFill/>
        <a:ln>
          <a:noFill/>
        </a:ln>
      </xdr:spPr>
    </xdr:pic>
    <xdr:clientData/>
  </xdr:twoCellAnchor>
  <xdr:twoCellAnchor editAs="oneCell">
    <xdr:from>
      <xdr:col>10</xdr:col>
      <xdr:colOff>963576</xdr:colOff>
      <xdr:row>16</xdr:row>
      <xdr:rowOff>119209</xdr:rowOff>
    </xdr:from>
    <xdr:to>
      <xdr:col>10</xdr:col>
      <xdr:colOff>2768896</xdr:colOff>
      <xdr:row>16</xdr:row>
      <xdr:rowOff>1670196</xdr:rowOff>
    </xdr:to>
    <xdr:pic>
      <xdr:nvPicPr>
        <xdr:cNvPr id="12" name="Imagen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88983" y="13576040"/>
          <a:ext cx="1805320" cy="15509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719913</xdr:colOff>
      <xdr:row>9</xdr:row>
      <xdr:rowOff>265814</xdr:rowOff>
    </xdr:from>
    <xdr:to>
      <xdr:col>10</xdr:col>
      <xdr:colOff>3186253</xdr:colOff>
      <xdr:row>9</xdr:row>
      <xdr:rowOff>1650114</xdr:rowOff>
    </xdr:to>
    <xdr:pic>
      <xdr:nvPicPr>
        <xdr:cNvPr id="13" name="Imagen 12" descr="http://profesores.aulaplaneta.com/DNNPlayerPackages/Package11933/InfoGuion/cuadernoestudio/images_xml/MT_3C_29_img60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45320" y="2237267"/>
          <a:ext cx="2466340" cy="1384300"/>
        </a:xfrm>
        <a:prstGeom prst="rect">
          <a:avLst/>
        </a:prstGeom>
        <a:noFill/>
        <a:ln>
          <a:noFill/>
        </a:ln>
      </xdr:spPr>
    </xdr:pic>
    <xdr:clientData/>
  </xdr:twoCellAnchor>
  <xdr:twoCellAnchor editAs="oneCell">
    <xdr:from>
      <xdr:col>10</xdr:col>
      <xdr:colOff>841745</xdr:colOff>
      <xdr:row>10</xdr:row>
      <xdr:rowOff>321192</xdr:rowOff>
    </xdr:from>
    <xdr:to>
      <xdr:col>10</xdr:col>
      <xdr:colOff>3449690</xdr:colOff>
      <xdr:row>10</xdr:row>
      <xdr:rowOff>2087127</xdr:rowOff>
    </xdr:to>
    <xdr:pic>
      <xdr:nvPicPr>
        <xdr:cNvPr id="14" name="Imagen 13" descr="http://profesores.aulaplaneta.com/DNNPlayerPackages/Package11933/InfoGuion/cuadernoestudio/images_xml/MT_3C_29_img20_small.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67152" y="4064739"/>
          <a:ext cx="2607945" cy="1765935"/>
        </a:xfrm>
        <a:prstGeom prst="rect">
          <a:avLst/>
        </a:prstGeom>
        <a:noFill/>
        <a:ln>
          <a:noFill/>
        </a:ln>
      </xdr:spPr>
    </xdr:pic>
    <xdr:clientData/>
  </xdr:twoCellAnchor>
  <xdr:twoCellAnchor editAs="oneCell">
    <xdr:from>
      <xdr:col>10</xdr:col>
      <xdr:colOff>498401</xdr:colOff>
      <xdr:row>12</xdr:row>
      <xdr:rowOff>121832</xdr:rowOff>
    </xdr:from>
    <xdr:to>
      <xdr:col>10</xdr:col>
      <xdr:colOff>3984551</xdr:colOff>
      <xdr:row>12</xdr:row>
      <xdr:rowOff>2311947</xdr:rowOff>
    </xdr:to>
    <xdr:pic>
      <xdr:nvPicPr>
        <xdr:cNvPr id="15" name="Imagen 14" descr="http://profesores.aulaplaneta.com/DNNPlayerPackages/Package12587/InfoGuion/cuadernoestudio/images_xml/MT_3C_29_img34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23808" y="7099448"/>
          <a:ext cx="3486150" cy="2190115"/>
        </a:xfrm>
        <a:prstGeom prst="rect">
          <a:avLst/>
        </a:prstGeom>
        <a:noFill/>
        <a:ln>
          <a:noFill/>
        </a:ln>
      </xdr:spPr>
    </xdr:pic>
    <xdr:clientData/>
  </xdr:twoCellAnchor>
  <xdr:twoCellAnchor editAs="oneCell">
    <xdr:from>
      <xdr:col>10</xdr:col>
      <xdr:colOff>398721</xdr:colOff>
      <xdr:row>13</xdr:row>
      <xdr:rowOff>575930</xdr:rowOff>
    </xdr:from>
    <xdr:to>
      <xdr:col>10</xdr:col>
      <xdr:colOff>4122996</xdr:colOff>
      <xdr:row>13</xdr:row>
      <xdr:rowOff>1087740</xdr:rowOff>
    </xdr:to>
    <xdr:pic>
      <xdr:nvPicPr>
        <xdr:cNvPr id="16" name="Imagen 15" descr="http://profesores.aulaplaneta.com/DNNPlayerPackages/Package12587/InfoGuion/cuadernoestudio/images_xml/MT_3C_29_img24.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24128" y="9968023"/>
          <a:ext cx="3724275" cy="511810"/>
        </a:xfrm>
        <a:prstGeom prst="rect">
          <a:avLst/>
        </a:prstGeom>
        <a:noFill/>
        <a:ln>
          <a:noFill/>
        </a:ln>
      </xdr:spPr>
    </xdr:pic>
    <xdr:clientData/>
  </xdr:twoCellAnchor>
  <xdr:twoCellAnchor editAs="oneCell">
    <xdr:from>
      <xdr:col>10</xdr:col>
      <xdr:colOff>697760</xdr:colOff>
      <xdr:row>14</xdr:row>
      <xdr:rowOff>121832</xdr:rowOff>
    </xdr:from>
    <xdr:to>
      <xdr:col>10</xdr:col>
      <xdr:colOff>3449850</xdr:colOff>
      <xdr:row>14</xdr:row>
      <xdr:rowOff>1986192</xdr:rowOff>
    </xdr:to>
    <xdr:pic>
      <xdr:nvPicPr>
        <xdr:cNvPr id="17" name="Imagen 16" descr="http://profesores.aulaplaneta.com/DNNPlayerPackages/Package12587/InfoGuion/cuadernoestudio/images_xml/MT_3C_29_img22_small.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23167" y="11286018"/>
          <a:ext cx="2752090" cy="1864360"/>
        </a:xfrm>
        <a:prstGeom prst="rect">
          <a:avLst/>
        </a:prstGeom>
        <a:noFill/>
        <a:ln>
          <a:noFill/>
        </a:ln>
      </xdr:spPr>
    </xdr:pic>
    <xdr:clientData/>
  </xdr:twoCellAnchor>
  <xdr:twoCellAnchor editAs="oneCell">
    <xdr:from>
      <xdr:col>10</xdr:col>
      <xdr:colOff>376569</xdr:colOff>
      <xdr:row>15</xdr:row>
      <xdr:rowOff>77529</xdr:rowOff>
    </xdr:from>
    <xdr:to>
      <xdr:col>10</xdr:col>
      <xdr:colOff>3732470</xdr:colOff>
      <xdr:row>15</xdr:row>
      <xdr:rowOff>2281570</xdr:rowOff>
    </xdr:to>
    <xdr:pic>
      <xdr:nvPicPr>
        <xdr:cNvPr id="18" name="Imagen 17" descr="http://profesores.aulaplaneta.com/DNNPlayerPackages/Package12587/InfoGuion/cuadernoestudio/images_xml/MT_3C_29_img23_small.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01976" y="13490058"/>
          <a:ext cx="3355901" cy="220404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7" zoomScale="87" zoomScaleNormal="87" zoomScalePageLayoutView="140" workbookViewId="0">
      <selection activeCell="J17" sqref="J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91" t="s">
        <v>22</v>
      </c>
      <c r="D2" s="92"/>
      <c r="F2" s="84" t="s">
        <v>1</v>
      </c>
      <c r="G2" s="85"/>
      <c r="H2" s="49"/>
      <c r="I2" s="49"/>
      <c r="J2" s="16"/>
    </row>
    <row r="3" spans="1:16" ht="15.75" x14ac:dyDescent="0.25">
      <c r="A3" s="1"/>
      <c r="B3" s="4" t="s">
        <v>9</v>
      </c>
      <c r="C3" s="93">
        <v>5</v>
      </c>
      <c r="D3" s="94"/>
      <c r="F3" s="86"/>
      <c r="G3" s="87"/>
      <c r="H3" s="49"/>
      <c r="I3" s="49"/>
      <c r="J3" s="16"/>
    </row>
    <row r="4" spans="1:16" ht="16.5" x14ac:dyDescent="0.3">
      <c r="A4" s="1"/>
      <c r="B4" s="4" t="s">
        <v>55</v>
      </c>
      <c r="C4" s="93" t="s">
        <v>159</v>
      </c>
      <c r="D4" s="94"/>
      <c r="E4" s="5"/>
      <c r="F4" s="48" t="s">
        <v>56</v>
      </c>
      <c r="G4" s="47" t="s">
        <v>147</v>
      </c>
      <c r="H4" s="49"/>
      <c r="I4" s="49"/>
      <c r="J4" s="16"/>
      <c r="K4" s="16"/>
    </row>
    <row r="5" spans="1:16" ht="16.5" thickBot="1" x14ac:dyDescent="0.3">
      <c r="A5" s="1"/>
      <c r="B5" s="6" t="s">
        <v>2</v>
      </c>
      <c r="C5" s="95" t="s">
        <v>154</v>
      </c>
      <c r="D5" s="96"/>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160</v>
      </c>
      <c r="D7" s="32"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79" t="s">
        <v>8</v>
      </c>
    </row>
    <row r="10" spans="1:16" ht="140.1" customHeight="1" x14ac:dyDescent="0.25">
      <c r="A10" s="74" t="s">
        <v>158</v>
      </c>
      <c r="B10" s="81" t="s">
        <v>161</v>
      </c>
      <c r="C10" s="25" t="str">
        <f t="shared" ref="C10" si="0">IF(OR(B10&lt;&gt;"",J10&lt;&gt;""),IF($G$4="Recurso",CONCATENATE($G$4," ",$G$5),$G$4),"")</f>
        <v>Cuaderno de Estudio</v>
      </c>
      <c r="D10" s="14" t="s">
        <v>156</v>
      </c>
      <c r="E10" s="14"/>
      <c r="F10" s="14" t="str">
        <f t="shared" ref="F10" si="1">IF(OR(B10&lt;&gt;"",J10&lt;&gt;""),CONCATENATE($C$7,"_",$A10,IF($G$4="Cuaderno de Estudio","_small",CONCATENATE(IF(I10="","","n"),IF(LEFT($G$5,1)="F",".jpg",".png")))),"")</f>
        <v>MA_05_02_CO_IMG01_small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 si="2">IF(I10&lt;&gt;"",IF(OR(B10&lt;&gt;"",J10&lt;&gt;""),CONCATENATE($C$7,"_",$A10,IF($G$4="Cuaderno de Estudio","_zoom",CONCATENATE("a",IF(LEFT($G$5,1)="F",".jpg",".png")))),""),"")</f>
        <v>MA_05_02_CO_IMG01_zoom</v>
      </c>
      <c r="I10" s="14" t="str">
        <f>IF(OR(B10&lt;&gt;"",J10&lt;&gt;""),IF($G$4="Recurso",IF(LEFT($G$5,1)="M",VLOOKUP($G$5,'Definición técnica de imagenes'!$A$3:$G$17,6,FALSE),IF($G$5="F1","","")),'Definición técnica de imagenes'!$F$16),"")</f>
        <v>800 x 600 px</v>
      </c>
      <c r="J10" s="29" t="s">
        <v>162</v>
      </c>
      <c r="K10" s="77"/>
    </row>
    <row r="11" spans="1:16" s="12" customFormat="1" ht="194.65" customHeight="1" x14ac:dyDescent="0.25">
      <c r="A11" s="13" t="str">
        <f>IF(OR(B11&lt;&gt;"",J11&lt;&gt;""),"IMG02","")</f>
        <v>IMG02</v>
      </c>
      <c r="B11" s="25" t="s">
        <v>163</v>
      </c>
      <c r="C11" s="25" t="str">
        <f>IF(OR(B11&lt;&gt;"",J11&lt;&gt;""),IF($G$4="Recurso",CONCATENATE($G$4," ",$G$5),$G$4),"")</f>
        <v>Cuaderno de Estudio</v>
      </c>
      <c r="D11" s="72" t="s">
        <v>148</v>
      </c>
      <c r="E11" s="14" t="s">
        <v>146</v>
      </c>
      <c r="F11" s="14" t="str">
        <f>IF(OR(B11&lt;&gt;"",J11&lt;&gt;""),CONCATENATE($C$7,"_",$A11,IF($G$4="Cuaderno de Estudio","_small",CONCATENATE(IF(I11="","","n"),IF(LEFT($G$5,1)="F",".jpg",".png")))),"")</f>
        <v>MA_05_02_CO_IMG02_small</v>
      </c>
      <c r="G11" s="14" t="str">
        <f>IF(F11&lt;&gt;"",IF($G$4="Recurso",IF(LEFT($G$5,1)="M",VLOOKUP($G$5,'Definición técnica de imagenes'!$A$3:$G$17,5,FALSE),IF($G$5="F1",'Definición técnica de imagenes'!$E$15,'Definición técnica de imagenes'!$F$13)),'Definición técnica de imagenes'!$E$16),"")</f>
        <v>526 x 370 px</v>
      </c>
      <c r="H11" s="14" t="str">
        <f>IF(I11&lt;&gt;"",IF(OR(B11&lt;&gt;"",J11&lt;&gt;""),CONCATENATE($C$7,"_",$A11,IF($G$4="Cuaderno de Estudio","_zoom",CONCATENATE("a",IF(LEFT($G$5,1)="F",".jpg",".png")))),""),"")</f>
        <v>MA_05_02_CO_IMG02_zoom</v>
      </c>
      <c r="I11" s="14" t="str">
        <f>IF(OR(B11&lt;&gt;"",J11&lt;&gt;""),IF($G$4="Recurso",IF(LEFT($G$5,1)="M",VLOOKUP($G$5,'Definición técnica de imagenes'!$A$3:$G$17,6,FALSE),IF($G$5="F1","","")),'Definición técnica de imagenes'!$F$16),"")</f>
        <v>800 x 600 px</v>
      </c>
      <c r="J11" s="29" t="s">
        <v>164</v>
      </c>
      <c r="K11" s="77"/>
    </row>
    <row r="12" spans="1:16" s="12" customFormat="1" ht="60" customHeight="1" x14ac:dyDescent="0.25">
      <c r="A12" s="74" t="s">
        <v>149</v>
      </c>
      <c r="B12" s="75" t="s">
        <v>155</v>
      </c>
      <c r="C12" s="25" t="str">
        <f t="shared" ref="C12" si="3">IF(OR(B12&lt;&gt;"",J12&lt;&gt;""),IF($G$4="Recurso",CONCATENATE($G$4," ",$G$5),$G$4),"")</f>
        <v>Cuaderno de Estudio</v>
      </c>
      <c r="D12" s="14" t="s">
        <v>148</v>
      </c>
      <c r="E12" s="14"/>
      <c r="F12" s="14" t="str">
        <f t="shared" ref="F12" si="4">IF(OR(B12&lt;&gt;"",J12&lt;&gt;""),CONCATENATE($C$7,"_",$A12,IF($G$4="Cuaderno de Estudio","_small",CONCATENATE(IF(I12="","","n"),IF(LEFT($G$5,1)="F",".jpg",".png")))),"")</f>
        <v>MA_05_02_CO_IMG03_small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5">IF(I12&lt;&gt;"",IF(OR(B12&lt;&gt;"",J12&lt;&gt;""),CONCATENATE($C$7,"_",$A12,IF($G$4="Cuaderno de Estudio","_zoom",CONCATENATE("a",IF(LEFT($G$5,1)="F",".jpg",".png")))),""),"")</f>
        <v>MA_05_02_CO_IMG03_zoom</v>
      </c>
      <c r="I12" s="14" t="str">
        <f>IF(OR(B12&lt;&gt;"",J12&lt;&gt;""),IF($G$4="Recurso",IF(LEFT($G$5,1)="M",VLOOKUP($G$5,'Definición técnica de imagenes'!$A$3:$G$17,6,FALSE),IF($G$5="F1","","")),'Definición técnica de imagenes'!$F$16),"")</f>
        <v>800 x 600 px</v>
      </c>
      <c r="J12" s="29" t="s">
        <v>165</v>
      </c>
      <c r="K12" s="77"/>
    </row>
    <row r="13" spans="1:16" s="12" customFormat="1" ht="189.95" customHeight="1" x14ac:dyDescent="0.25">
      <c r="A13" s="74" t="s">
        <v>150</v>
      </c>
      <c r="B13" s="75" t="s">
        <v>166</v>
      </c>
      <c r="C13" s="25" t="str">
        <f t="shared" ref="C13:C25" si="6">IF(OR(B13&lt;&gt;"",J13&lt;&gt;""),IF($G$4="Recurso",CONCATENATE($G$4," ",$G$5),$G$4),"")</f>
        <v>Cuaderno de Estudio</v>
      </c>
      <c r="D13" s="72" t="s">
        <v>148</v>
      </c>
      <c r="E13" s="14" t="s">
        <v>146</v>
      </c>
      <c r="F13" s="14" t="str">
        <f t="shared" ref="F13:F74" si="7">IF(OR(B13&lt;&gt;"",J13&lt;&gt;""),CONCATENATE($C$7,"_",$A13,IF($G$4="Cuaderno de Estudio","_small",CONCATENATE(IF(I13="","","n"),IF(LEFT($G$5,1)="F",".jpg",".png")))),"")</f>
        <v>MA_05_02_CO_IMG04_small</v>
      </c>
      <c r="G13" s="14" t="str">
        <f>IF(F13&lt;&gt;"",IF($G$4="Recurso",IF(LEFT($G$5,1)="M",VLOOKUP($G$5,'Definición técnica de imagenes'!$A$3:$G$17,5,FALSE),IF($G$5="F1",'Definición técnica de imagenes'!$E$15,'Definición técnica de imagenes'!$F$13)),'Definición técnica de imagenes'!$E$16),"")</f>
        <v>526 x 370 px</v>
      </c>
      <c r="H13" s="14" t="str">
        <f t="shared" ref="H13:H74" si="8">IF(I13&lt;&gt;"",IF(OR(B13&lt;&gt;"",J13&lt;&gt;""),CONCATENATE($C$7,"_",$A13,IF($G$4="Cuaderno de Estudio","_zoom",CONCATENATE("a",IF(LEFT($G$5,1)="F",".jpg",".png")))),""),"")</f>
        <v>MA_05_02_CO_IMG04_zoom</v>
      </c>
      <c r="I13" s="14" t="str">
        <f>IF(OR(B13&lt;&gt;"",J13&lt;&gt;""),IF($G$4="Recurso",IF(LEFT($G$5,1)="M",VLOOKUP($G$5,'Definición técnica de imagenes'!$A$3:$G$17,6,FALSE),IF($G$5="F1","","")),'Definición técnica de imagenes'!$F$16),"")</f>
        <v>800 x 600 px</v>
      </c>
      <c r="J13" s="29" t="s">
        <v>167</v>
      </c>
      <c r="K13" s="77"/>
    </row>
    <row r="14" spans="1:16" s="12" customFormat="1" ht="140.1" customHeight="1" x14ac:dyDescent="0.25">
      <c r="A14" s="74" t="s">
        <v>151</v>
      </c>
      <c r="B14" s="75" t="s">
        <v>168</v>
      </c>
      <c r="C14" s="73" t="s">
        <v>147</v>
      </c>
      <c r="D14" s="14" t="s">
        <v>148</v>
      </c>
      <c r="E14" s="14"/>
      <c r="F14" s="14" t="str">
        <f t="shared" ref="F14" si="9">IF(OR(B14&lt;&gt;"",J14&lt;&gt;""),CONCATENATE($C$7,"_",$A14,IF($G$4="Cuaderno de Estudio","_small",CONCATENATE(IF(I14="","","n"),IF(LEFT($G$5,1)="F",".jpg",".png")))),"")</f>
        <v>MA_05_02_CO_IMG05_small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10">IF(I14&lt;&gt;"",IF(OR(B14&lt;&gt;"",J14&lt;&gt;""),CONCATENATE($C$7,"_",$A14,IF($G$4="Cuaderno de Estudio","_zoom",CONCATENATE("a",IF(LEFT($G$5,1)="F",".jpg",".png")))),""),"")</f>
        <v>MA_05_02_CO_IMG05_zoom</v>
      </c>
      <c r="I14" s="14" t="str">
        <f>IF(OR(B14&lt;&gt;"",J14&lt;&gt;""),IF($G$4="Recurso",IF(LEFT($G$5,1)="M",VLOOKUP($G$5,'Definición técnica de imagenes'!$A$3:$G$17,6,FALSE),IF($G$5="F1","","")),'Definición técnica de imagenes'!$F$16),"")</f>
        <v>800 x 600 px</v>
      </c>
      <c r="J14" s="29" t="s">
        <v>169</v>
      </c>
      <c r="K14" s="77"/>
    </row>
    <row r="15" spans="1:16" s="12" customFormat="1" ht="177" customHeight="1" x14ac:dyDescent="0.25">
      <c r="A15" s="74" t="s">
        <v>157</v>
      </c>
      <c r="B15" s="75" t="s">
        <v>170</v>
      </c>
      <c r="C15" s="25" t="str">
        <f t="shared" si="6"/>
        <v>Cuaderno de Estudio</v>
      </c>
      <c r="D15" s="72" t="s">
        <v>148</v>
      </c>
      <c r="E15" s="72" t="s">
        <v>146</v>
      </c>
      <c r="F15" s="14" t="str">
        <f t="shared" si="7"/>
        <v>MA_05_02_CO_IMG06_small</v>
      </c>
      <c r="G15" s="14" t="str">
        <f>IF(F15&lt;&gt;"",IF($G$4="Recurso",IF(LEFT($G$5,1)="M",VLOOKUP($G$5,'Definición técnica de imagenes'!$A$3:$G$17,5,FALSE),IF($G$5="F1",'Definición técnica de imagenes'!$E$15,'Definición técnica de imagenes'!$F$13)),'Definición técnica de imagenes'!$E$16),"")</f>
        <v>526 x 370 px</v>
      </c>
      <c r="H15" s="14" t="str">
        <f t="shared" si="8"/>
        <v>MA_05_02_CO_IMG06_zoom</v>
      </c>
      <c r="I15" s="14" t="str">
        <f>IF(OR(B15&lt;&gt;"",J15&lt;&gt;""),IF($G$4="Recurso",IF(LEFT($G$5,1)="M",VLOOKUP($G$5,'Definición técnica de imagenes'!$A$3:$G$17,6,FALSE),IF($G$5="F1","","")),'Definición técnica de imagenes'!$F$16),"")</f>
        <v>800 x 600 px</v>
      </c>
      <c r="J15" s="29" t="s">
        <v>171</v>
      </c>
      <c r="K15" s="77"/>
    </row>
    <row r="16" spans="1:16" s="12" customFormat="1" ht="189.95" customHeight="1" x14ac:dyDescent="0.25">
      <c r="A16" s="74" t="s">
        <v>152</v>
      </c>
      <c r="B16" s="75" t="s">
        <v>172</v>
      </c>
      <c r="C16" s="25" t="str">
        <f t="shared" si="6"/>
        <v>Cuaderno de Estudio</v>
      </c>
      <c r="D16" s="72" t="s">
        <v>148</v>
      </c>
      <c r="E16" s="72" t="s">
        <v>146</v>
      </c>
      <c r="F16" s="14" t="str">
        <f t="shared" si="7"/>
        <v>MA_05_02_CO_IMG07_small</v>
      </c>
      <c r="G16" s="14" t="str">
        <f>IF(F16&lt;&gt;"",IF($G$4="Recurso",IF(LEFT($G$5,1)="M",VLOOKUP($G$5,'Definición técnica de imagenes'!$A$3:$G$17,5,FALSE),IF($G$5="F1",'Definición técnica de imagenes'!$E$15,'Definición técnica de imagenes'!$F$13)),'Definición técnica de imagenes'!$E$16),"")</f>
        <v>526 x 370 px</v>
      </c>
      <c r="H16" s="14" t="str">
        <f t="shared" si="8"/>
        <v>MA_05_02_CO_IMG07_zoom</v>
      </c>
      <c r="I16" s="14" t="str">
        <f>IF(OR(B16&lt;&gt;"",J16&lt;&gt;""),IF($G$4="Recurso",IF(LEFT($G$5,1)="M",VLOOKUP($G$5,'Definición técnica de imagenes'!$A$3:$G$17,6,FALSE),IF($G$5="F1","","")),'Definición técnica de imagenes'!$F$16),"")</f>
        <v>800 x 600 px</v>
      </c>
      <c r="J16" s="29" t="s">
        <v>173</v>
      </c>
      <c r="K16" s="77"/>
    </row>
    <row r="17" spans="1:11" s="12" customFormat="1" ht="140.1" customHeight="1" x14ac:dyDescent="0.25">
      <c r="A17" s="74" t="s">
        <v>153</v>
      </c>
      <c r="B17" s="115" t="s">
        <v>174</v>
      </c>
      <c r="C17" s="25" t="s">
        <v>147</v>
      </c>
      <c r="D17" s="14" t="s">
        <v>148</v>
      </c>
      <c r="E17" s="14"/>
      <c r="F17" s="14" t="str">
        <f t="shared" ref="F17" si="11">IF(OR(B17&lt;&gt;"",J17&lt;&gt;""),CONCATENATE($C$7,"_",$A17,IF($G$4="Cuaderno de Estudio","_small",CONCATENATE(IF(I17="","","n"),IF(LEFT($G$5,1)="F",".jpg",".png")))),"")</f>
        <v>MA_05_02_CO_IMG08_small</v>
      </c>
      <c r="G17" s="14" t="str">
        <f>IF(F17&lt;&gt;"",IF($G$4="Recurso",IF(LEFT($G$5,1)="M",VLOOKUP($G$5,'Definición técnica de imagenes'!$A$3:$G$17,5,FALSE),IF($G$5="F1",'Definición técnica de imagenes'!$E$15,'Definición técnica de imagenes'!$F$13)),'Definición técnica de imagenes'!$E$16),"")</f>
        <v>526 x 370 px</v>
      </c>
      <c r="H17" s="14" t="str">
        <f t="shared" ref="H17" si="12">IF(I17&lt;&gt;"",IF(OR(B17&lt;&gt;"",J17&lt;&gt;""),CONCATENATE($C$7,"_",$A17,IF($G$4="Cuaderno de Estudio","_zoom",CONCATENATE("a",IF(LEFT($G$5,1)="F",".jpg",".png")))),""),"")</f>
        <v>MA_05_02_CO_IMG08_zoom</v>
      </c>
      <c r="I17" s="14" t="str">
        <f>IF(OR(B17&lt;&gt;"",J17&lt;&gt;""),IF($G$4="Recurso",IF(LEFT($G$5,1)="M",VLOOKUP($G$5,'Definición técnica de imagenes'!$A$3:$G$17,6,FALSE),IF($G$5="F1","","")),'Definición técnica de imagenes'!$F$16),"")</f>
        <v>800 x 600 px</v>
      </c>
      <c r="J17" s="115" t="s">
        <v>175</v>
      </c>
      <c r="K17" s="77"/>
    </row>
    <row r="18" spans="1:11" s="12" customFormat="1" ht="13.5" customHeight="1" x14ac:dyDescent="0.25">
      <c r="A18" s="74"/>
      <c r="B18" s="82"/>
      <c r="C18" s="25"/>
      <c r="D18" s="14"/>
      <c r="E18" s="14"/>
      <c r="F18" s="14"/>
      <c r="G18" s="14"/>
      <c r="H18" s="14"/>
      <c r="I18" s="14"/>
      <c r="J18" s="76"/>
      <c r="K18" s="77"/>
    </row>
    <row r="19" spans="1:11" s="12" customFormat="1" ht="13.5" customHeight="1" x14ac:dyDescent="0.25">
      <c r="A19" s="74"/>
      <c r="B19" s="82"/>
      <c r="C19" s="83"/>
      <c r="D19" s="14"/>
      <c r="E19" s="14"/>
      <c r="F19" s="14"/>
      <c r="G19" s="14"/>
      <c r="H19" s="14"/>
      <c r="I19" s="14"/>
      <c r="J19" s="72"/>
      <c r="K19" s="77"/>
    </row>
    <row r="20" spans="1:11" s="12" customFormat="1" ht="115.5" customHeight="1" x14ac:dyDescent="0.25">
      <c r="A20" s="74"/>
      <c r="B20" s="75"/>
      <c r="C20" s="25"/>
      <c r="D20" s="72"/>
      <c r="E20" s="72"/>
      <c r="F20" s="14"/>
      <c r="G20" s="14"/>
      <c r="H20" s="14"/>
      <c r="I20" s="14"/>
      <c r="J20" s="78"/>
      <c r="K20" s="77"/>
    </row>
    <row r="21" spans="1:11" s="12" customFormat="1" ht="105" customHeight="1" x14ac:dyDescent="0.25">
      <c r="A21" s="74"/>
      <c r="B21" s="75"/>
      <c r="C21" s="25"/>
      <c r="D21" s="72"/>
      <c r="E21" s="72"/>
      <c r="F21" s="14"/>
      <c r="G21" s="14"/>
      <c r="H21" s="14"/>
      <c r="I21" s="14"/>
      <c r="J21" s="78"/>
      <c r="K21" s="77"/>
    </row>
    <row r="22" spans="1:11" s="12" customFormat="1" ht="103.5" customHeight="1" x14ac:dyDescent="0.25">
      <c r="A22" s="74"/>
      <c r="B22" s="75"/>
      <c r="C22" s="25"/>
      <c r="D22" s="72"/>
      <c r="E22" s="72"/>
      <c r="F22" s="14"/>
      <c r="G22" s="14"/>
      <c r="H22" s="14"/>
      <c r="I22" s="14"/>
      <c r="J22" s="76"/>
      <c r="K22" s="77"/>
    </row>
    <row r="23" spans="1:11" s="12" customFormat="1" ht="13.5" customHeight="1" x14ac:dyDescent="0.25">
      <c r="A23" s="74"/>
      <c r="B23" s="82"/>
      <c r="C23" s="25"/>
      <c r="D23" s="14"/>
      <c r="E23" s="14"/>
      <c r="F23" s="14"/>
      <c r="G23" s="14"/>
      <c r="H23" s="14"/>
      <c r="I23" s="14"/>
      <c r="J23" s="76"/>
      <c r="K23" s="77"/>
    </row>
    <row r="24" spans="1:11" s="12" customFormat="1" ht="141" customHeight="1" x14ac:dyDescent="0.25">
      <c r="A24" s="74"/>
      <c r="B24" s="75"/>
      <c r="C24" s="25"/>
      <c r="D24" s="72"/>
      <c r="E24" s="72"/>
      <c r="F24" s="14"/>
      <c r="G24" s="14"/>
      <c r="H24" s="14"/>
      <c r="I24" s="14"/>
      <c r="J24" s="76"/>
      <c r="K24" s="77"/>
    </row>
    <row r="25" spans="1:11" s="12" customFormat="1" ht="167.1" customHeight="1" x14ac:dyDescent="0.25">
      <c r="A25" s="74"/>
      <c r="B25" s="75"/>
      <c r="C25" s="25"/>
      <c r="D25" s="14"/>
      <c r="E25" s="14"/>
      <c r="F25" s="14"/>
      <c r="G25" s="14"/>
      <c r="H25" s="14"/>
      <c r="I25" s="14"/>
      <c r="J25" s="80"/>
      <c r="K25" s="20"/>
    </row>
    <row r="26" spans="1:11" s="12" customFormat="1" x14ac:dyDescent="0.25">
      <c r="A26" s="13" t="str">
        <f>IF(OR(B26&lt;&gt;"",J26&lt;&gt;""),CONCATENATE(LEFT(#REF!,3),IF(MID(#REF!,4,2)+1&lt;10,CONCATENATE("0",MID(#REF!,4,2)+1))),"")</f>
        <v/>
      </c>
      <c r="B26" s="26"/>
      <c r="C26" s="26"/>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IF(OR(B26&lt;&gt;"",J26&lt;&gt;""),IF($G$4="Recurso",IF(LEFT($G$5,1)="M",VLOOKUP($G$5,'Definición técnica de imagenes'!$A$3:$G$17,6,FALSE),IF($G$5="F1","","")),'Definición técnica de imagenes'!$F$16),"")</f>
        <v/>
      </c>
      <c r="J26" s="14"/>
      <c r="K26" s="19"/>
    </row>
    <row r="27" spans="1:11" s="12" customFormat="1" x14ac:dyDescent="0.25">
      <c r="A27" s="13" t="str">
        <f t="shared" ref="A27:A30" si="13">IF(OR(B27&lt;&gt;"",J27&lt;&gt;""),CONCATENATE(LEFT(A26,3),IF(MID(A26,4,2)+1&lt;10,CONCATENATE("0",MID(A26,4,2)+1))),"")</f>
        <v/>
      </c>
      <c r="B27" s="26"/>
      <c r="C27" s="26"/>
      <c r="D27" s="14"/>
      <c r="E27" s="14"/>
      <c r="F27" s="14" t="str">
        <f t="shared" si="7"/>
        <v/>
      </c>
      <c r="G27" s="14" t="str">
        <f>IF(F27&lt;&gt;"",IF($G$4="Recurso",IF(LEFT($G$5,1)="M",VLOOKUP($G$5,'Definición técnica de imagenes'!$A$3:$G$17,5,FALSE),IF($G$5="F1",'Definición técnica de imagenes'!$E$15,'Definición técnica de imagenes'!$F$13)),'Definición técnica de imagenes'!$E$16),"")</f>
        <v/>
      </c>
      <c r="H27" s="14" t="str">
        <f t="shared" si="8"/>
        <v/>
      </c>
      <c r="I27" s="14" t="str">
        <f>IF(OR(B27&lt;&gt;"",J27&lt;&gt;""),IF($G$4="Recurso",IF(LEFT($G$5,1)="M",VLOOKUP($G$5,'Definición técnica de imagenes'!$A$3:$G$17,6,FALSE),IF($G$5="F1","","")),'Definición técnica de imagenes'!$F$16),"")</f>
        <v/>
      </c>
      <c r="J27" s="19"/>
      <c r="K27" s="19"/>
    </row>
    <row r="28" spans="1:11" s="12" customFormat="1" x14ac:dyDescent="0.25">
      <c r="A28" s="13" t="str">
        <f t="shared" si="13"/>
        <v/>
      </c>
      <c r="B28" s="25"/>
      <c r="C28" s="25"/>
      <c r="D28" s="14"/>
      <c r="E28" s="14"/>
      <c r="F28" s="14" t="str">
        <f t="shared" si="7"/>
        <v/>
      </c>
      <c r="G28" s="14" t="str">
        <f>IF(F28&lt;&gt;"",IF($G$4="Recurso",IF(LEFT($G$5,1)="M",VLOOKUP($G$5,'Definición técnica de imagenes'!$A$3:$G$17,5,FALSE),IF($G$5="F1",'Definición técnica de imagenes'!$E$15,'Definición técnica de imagenes'!$F$13)),'Definición técnica de imagenes'!$E$16),"")</f>
        <v/>
      </c>
      <c r="H28" s="14" t="str">
        <f t="shared" si="8"/>
        <v/>
      </c>
      <c r="I28" s="14" t="str">
        <f>IF(OR(B28&lt;&gt;"",J28&lt;&gt;""),IF($G$4="Recurso",IF(LEFT($G$5,1)="M",VLOOKUP($G$5,'Definición técnica de imagenes'!$A$3:$G$17,6,FALSE),IF($G$5="F1","","")),'Definición técnica de imagenes'!$F$16),"")</f>
        <v/>
      </c>
      <c r="J28" s="19"/>
      <c r="K28" s="19"/>
    </row>
    <row r="29" spans="1:11" s="12" customFormat="1" x14ac:dyDescent="0.25">
      <c r="A29" s="13" t="str">
        <f t="shared" si="13"/>
        <v/>
      </c>
      <c r="B29" s="26"/>
      <c r="C29" s="26"/>
      <c r="D29" s="14"/>
      <c r="E29" s="14"/>
      <c r="F29" s="14" t="str">
        <f t="shared" si="7"/>
        <v/>
      </c>
      <c r="G29" s="14" t="str">
        <f>IF(F29&lt;&gt;"",IF($G$4="Recurso",IF(LEFT($G$5,1)="M",VLOOKUP($G$5,'Definición técnica de imagenes'!$A$3:$G$17,5,FALSE),IF($G$5="F1",'Definición técnica de imagenes'!$E$15,'Definición técnica de imagenes'!$F$13)),'Definición técnica de imagenes'!$E$16),"")</f>
        <v/>
      </c>
      <c r="H29" s="14" t="str">
        <f t="shared" si="8"/>
        <v/>
      </c>
      <c r="I29" s="14" t="str">
        <f>IF(OR(B29&lt;&gt;"",J29&lt;&gt;""),IF($G$4="Recurso",IF(LEFT($G$5,1)="M",VLOOKUP($G$5,'Definición técnica de imagenes'!$A$3:$G$17,6,FALSE),IF($G$5="F1","","")),'Definición técnica de imagenes'!$F$16),"")</f>
        <v/>
      </c>
      <c r="J29" s="19"/>
      <c r="K29" s="19"/>
    </row>
    <row r="30" spans="1:11" s="12" customFormat="1" x14ac:dyDescent="0.25">
      <c r="A30" s="13" t="str">
        <f t="shared" si="13"/>
        <v/>
      </c>
      <c r="B30" s="26"/>
      <c r="C30" s="26"/>
      <c r="D30" s="14"/>
      <c r="E30" s="14"/>
      <c r="F30" s="14" t="str">
        <f t="shared" si="7"/>
        <v/>
      </c>
      <c r="G30" s="14" t="str">
        <f>IF(F30&lt;&gt;"",IF($G$4="Recurso",IF(LEFT($G$5,1)="M",VLOOKUP($G$5,'Definición técnica de imagenes'!$A$3:$G$17,5,FALSE),IF($G$5="F1",'Definición técnica de imagenes'!$E$15,'Definición técnica de imagenes'!$F$13)),'Definición técnica de imagenes'!$E$16),"")</f>
        <v/>
      </c>
      <c r="H30" s="14" t="str">
        <f t="shared" si="8"/>
        <v/>
      </c>
      <c r="I30" s="14" t="str">
        <f>IF(OR(B30&lt;&gt;"",J30&lt;&gt;""),IF($G$4="Recurso",IF(LEFT($G$5,1)="M",VLOOKUP($G$5,'Definición técnica de imagenes'!$A$3:$G$17,6,FALSE),IF($G$5="F1","","")),'Definición técnica de imagenes'!$F$16),"")</f>
        <v/>
      </c>
      <c r="J30" s="19"/>
      <c r="K30" s="19"/>
    </row>
    <row r="31" spans="1:11" s="12" customFormat="1" x14ac:dyDescent="0.25">
      <c r="A31" s="13"/>
      <c r="B31" s="26"/>
      <c r="C31" s="26"/>
      <c r="D31" s="14"/>
      <c r="E31" s="14"/>
      <c r="F31" s="14" t="str">
        <f t="shared" si="7"/>
        <v/>
      </c>
      <c r="G31" s="14" t="str">
        <f>IF(F31&lt;&gt;"",IF($G$4="Recurso",IF(LEFT($G$5,1)="M",VLOOKUP($G$5,'Definición técnica de imagenes'!$A$3:$G$17,5,FALSE),IF($G$5="F1",'Definición técnica de imagenes'!$E$15,'Definición técnica de imagenes'!$F$13)),'Definición técnica de imagenes'!$E$16),"")</f>
        <v/>
      </c>
      <c r="H31" s="14" t="str">
        <f t="shared" si="8"/>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7"/>
        <v/>
      </c>
      <c r="G32" s="14" t="str">
        <f>IF(F32&lt;&gt;"",IF($G$4="Recurso",IF(LEFT($G$5,1)="M",VLOOKUP($G$5,'Definición técnica de imagenes'!$A$3:$G$17,5,FALSE),IF($G$5="F1",'Definición técnica de imagenes'!$E$15,'Definición técnica de imagenes'!$F$13)),'Definición técnica de imagenes'!$E$16),"")</f>
        <v/>
      </c>
      <c r="H32" s="14" t="str">
        <f t="shared" si="8"/>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7"/>
        <v/>
      </c>
      <c r="G33" s="14" t="str">
        <f>IF(F33&lt;&gt;"",IF($G$4="Recurso",IF(LEFT($G$5,1)="M",VLOOKUP($G$5,'Definición técnica de imagenes'!$A$3:$G$17,5,FALSE),IF($G$5="F1",'Definición técnica de imagenes'!$E$15,'Definición técnica de imagenes'!$F$13)),'Definición técnica de imagenes'!$E$16),"")</f>
        <v/>
      </c>
      <c r="H33" s="14" t="str">
        <f t="shared" si="8"/>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7"/>
        <v/>
      </c>
      <c r="G34" s="14" t="str">
        <f>IF(F34&lt;&gt;"",IF($G$4="Recurso",IF(LEFT($G$5,1)="M",VLOOKUP($G$5,'Definición técnica de imagenes'!$A$3:$G$17,5,FALSE),IF($G$5="F1",'Definición técnica de imagenes'!$E$15,'Definición técnica de imagenes'!$F$13)),'Definición técnica de imagenes'!$E$16),"")</f>
        <v/>
      </c>
      <c r="H34" s="14" t="str">
        <f t="shared" si="8"/>
        <v/>
      </c>
      <c r="I34" s="14" t="str">
        <f>IF(OR(B34&lt;&gt;"",J34&lt;&gt;""),IF($G$4="Recurso",IF(LEFT($G$5,1)="M",VLOOKUP($G$5,'Definición técnica de imagenes'!$A$3:$G$17,6,FALSE),IF($G$5="F1","","")),'Definición técnica de imagenes'!$F$16),"")</f>
        <v/>
      </c>
      <c r="J34" s="19"/>
      <c r="K34" s="15"/>
    </row>
    <row r="35" spans="1:11" s="12" customFormat="1" x14ac:dyDescent="0.25">
      <c r="A35" s="13"/>
      <c r="B35" s="25"/>
      <c r="C35" s="25"/>
      <c r="D35" s="14"/>
      <c r="E35" s="14"/>
      <c r="F35" s="14" t="str">
        <f t="shared" si="7"/>
        <v/>
      </c>
      <c r="G35" s="14" t="str">
        <f>IF(F35&lt;&gt;"",IF($G$4="Recurso",IF(LEFT($G$5,1)="M",VLOOKUP($G$5,'Definición técnica de imagenes'!$A$3:$G$17,5,FALSE),IF($G$5="F1",'Definición técnica de imagenes'!$E$15,'Definición técnica de imagenes'!$F$13)),'Definición técnica de imagenes'!$E$16),"")</f>
        <v/>
      </c>
      <c r="H35" s="14" t="str">
        <f t="shared" si="8"/>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7"/>
        <v/>
      </c>
      <c r="G36" s="14" t="str">
        <f>IF(F36&lt;&gt;"",IF($G$4="Recurso",IF(LEFT($G$5,1)="M",VLOOKUP($G$5,'Definición técnica de imagenes'!$A$3:$G$17,5,FALSE),IF($G$5="F1",'Definición técnica de imagenes'!$E$15,'Definición técnica de imagenes'!$F$13)),'Definición técnica de imagenes'!$E$16),"")</f>
        <v/>
      </c>
      <c r="H36" s="14" t="str">
        <f t="shared" si="8"/>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7"/>
        <v/>
      </c>
      <c r="G37" s="14" t="str">
        <f>IF(F37&lt;&gt;"",IF($G$4="Recurso",IF(LEFT($G$5,1)="M",VLOOKUP($G$5,'Definición técnica de imagenes'!$A$3:$G$17,5,FALSE),IF($G$5="F1",'Definición técnica de imagenes'!$E$15,'Definición técnica de imagenes'!$F$13)),'Definición técnica de imagenes'!$E$16),"")</f>
        <v/>
      </c>
      <c r="H37" s="14" t="str">
        <f t="shared" si="8"/>
        <v/>
      </c>
      <c r="I37" s="14" t="str">
        <f>IF(OR(B37&lt;&gt;"",J37&lt;&gt;""),IF($G$4="Recurso",IF(LEFT($G$5,1)="M",VLOOKUP($G$5,'Definición técnica de imagenes'!$A$3:$G$17,6,FALSE),IF($G$5="F1","","")),'Definición técnica de imagenes'!$F$16),"")</f>
        <v/>
      </c>
      <c r="J37" s="21"/>
      <c r="K37" s="15"/>
    </row>
    <row r="38" spans="1:11" s="12" customFormat="1" x14ac:dyDescent="0.25">
      <c r="A38" s="13"/>
      <c r="B38" s="28"/>
      <c r="C38" s="28"/>
      <c r="D38" s="14"/>
      <c r="E38" s="14"/>
      <c r="F38" s="14" t="str">
        <f t="shared" si="7"/>
        <v/>
      </c>
      <c r="G38" s="14" t="str">
        <f>IF(F38&lt;&gt;"",IF($G$4="Recurso",IF(LEFT($G$5,1)="M",VLOOKUP($G$5,'Definición técnica de imagenes'!$A$3:$G$17,5,FALSE),IF($G$5="F1",'Definición técnica de imagenes'!$E$15,'Definición técnica de imagenes'!$F$13)),'Definición técnica de imagenes'!$E$16),"")</f>
        <v/>
      </c>
      <c r="H38" s="14" t="str">
        <f t="shared" si="8"/>
        <v/>
      </c>
      <c r="I38" s="14" t="str">
        <f>IF(OR(B38&lt;&gt;"",J38&lt;&gt;""),IF($G$4="Recurso",IF(LEFT($G$5,1)="M",VLOOKUP($G$5,'Definición técnica de imagenes'!$A$3:$G$17,6,FALSE),IF($G$5="F1","","")),'Definición técnica de imagenes'!$F$16),"")</f>
        <v/>
      </c>
      <c r="J38" s="22"/>
      <c r="K38" s="15"/>
    </row>
    <row r="39" spans="1:11" s="12" customFormat="1" x14ac:dyDescent="0.25">
      <c r="A39" s="13"/>
      <c r="B39" s="25"/>
      <c r="C39" s="25"/>
      <c r="D39" s="14"/>
      <c r="E39" s="14"/>
      <c r="F39" s="14" t="str">
        <f t="shared" si="7"/>
        <v/>
      </c>
      <c r="G39" s="14" t="str">
        <f>IF(F39&lt;&gt;"",IF($G$4="Recurso",IF(LEFT($G$5,1)="M",VLOOKUP($G$5,'Definición técnica de imagenes'!$A$3:$G$17,5,FALSE),IF($G$5="F1",'Definición técnica de imagenes'!$E$15,'Definición técnica de imagenes'!$F$13)),'Definición técnica de imagenes'!$E$16),"")</f>
        <v/>
      </c>
      <c r="H39" s="14" t="str">
        <f t="shared" si="8"/>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7"/>
        <v/>
      </c>
      <c r="G40" s="14" t="str">
        <f>IF(F40&lt;&gt;"",IF($G$4="Recurso",IF(LEFT($G$5,1)="M",VLOOKUP($G$5,'Definición técnica de imagenes'!$A$3:$G$17,5,FALSE),IF($G$5="F1",'Definición técnica de imagenes'!$E$15,'Definición técnica de imagenes'!$F$13)),'Definición técnica de imagenes'!$E$16),"")</f>
        <v/>
      </c>
      <c r="H40" s="14" t="str">
        <f t="shared" si="8"/>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7"/>
        <v/>
      </c>
      <c r="G41" s="14" t="str">
        <f>IF(F41&lt;&gt;"",IF($G$4="Recurso",IF(LEFT($G$5,1)="M",VLOOKUP($G$5,'Definición técnica de imagenes'!$A$3:$G$17,5,FALSE),IF($G$5="F1",'Definición técnica de imagenes'!$E$15,'Definición técnica de imagenes'!$F$13)),'Definición técnica de imagenes'!$E$16),"")</f>
        <v/>
      </c>
      <c r="H41" s="14" t="str">
        <f t="shared" si="8"/>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7"/>
        <v/>
      </c>
      <c r="G42" s="14" t="str">
        <f>IF(F42&lt;&gt;"",IF($G$4="Recurso",IF(LEFT($G$5,1)="M",VLOOKUP($G$5,'Definición técnica de imagenes'!$A$3:$G$17,5,FALSE),IF($G$5="F1",'Definición técnica de imagenes'!$E$15,'Definición técnica de imagenes'!$F$13)),'Definición técnica de imagenes'!$E$16),"")</f>
        <v/>
      </c>
      <c r="H42" s="14" t="str">
        <f t="shared" si="8"/>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7"/>
        <v/>
      </c>
      <c r="G43" s="14" t="str">
        <f>IF(F43&lt;&gt;"",IF($G$4="Recurso",IF(LEFT($G$5,1)="M",VLOOKUP($G$5,'Definición técnica de imagenes'!$A$3:$G$17,5,FALSE),IF($G$5="F1",'Definición técnica de imagenes'!$E$15,'Definición técnica de imagenes'!$F$13)),'Definición técnica de imagenes'!$E$16),"")</f>
        <v/>
      </c>
      <c r="H43" s="14" t="str">
        <f t="shared" si="8"/>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7"/>
        <v/>
      </c>
      <c r="G44" s="14" t="str">
        <f>IF(F44&lt;&gt;"",IF($G$4="Recurso",IF(LEFT($G$5,1)="M",VLOOKUP($G$5,'Definición técnica de imagenes'!$A$3:$G$17,5,FALSE),IF($G$5="F1",'Definición técnica de imagenes'!$E$15,'Definición técnica de imagenes'!$F$13)),'Definición técnica de imagenes'!$E$16),"")</f>
        <v/>
      </c>
      <c r="H44" s="14" t="str">
        <f t="shared" si="8"/>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7"/>
        <v/>
      </c>
      <c r="G45" s="14" t="str">
        <f>IF(F45&lt;&gt;"",IF($G$4="Recurso",IF(LEFT($G$5,1)="M",VLOOKUP($G$5,'Definición técnica de imagenes'!$A$3:$G$17,5,FALSE),IF($G$5="F1",'Definición técnica de imagenes'!$E$15,'Definición técnica de imagenes'!$F$13)),'Definición técnica de imagenes'!$E$16),"")</f>
        <v/>
      </c>
      <c r="H45" s="14" t="str">
        <f t="shared" si="8"/>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7"/>
        <v/>
      </c>
      <c r="G46" s="14" t="str">
        <f>IF(F46&lt;&gt;"",IF($G$4="Recurso",IF(LEFT($G$5,1)="M",VLOOKUP($G$5,'Definición técnica de imagenes'!$A$3:$G$17,5,FALSE),IF($G$5="F1",'Definición técnica de imagenes'!$E$15,'Definición técnica de imagenes'!$F$13)),'Definición técnica de imagenes'!$E$16),"")</f>
        <v/>
      </c>
      <c r="H46" s="14" t="str">
        <f t="shared" si="8"/>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7"/>
        <v/>
      </c>
      <c r="G47" s="14" t="str">
        <f>IF(F47&lt;&gt;"",IF($G$4="Recurso",IF(LEFT($G$5,1)="M",VLOOKUP($G$5,'Definición técnica de imagenes'!$A$3:$G$17,5,FALSE),IF($G$5="F1",'Definición técnica de imagenes'!$E$15,'Definición técnica de imagenes'!$F$13)),'Definición técnica de imagenes'!$E$16),"")</f>
        <v/>
      </c>
      <c r="H47" s="14" t="str">
        <f t="shared" si="8"/>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7"/>
        <v/>
      </c>
      <c r="G48" s="14" t="str">
        <f>IF(F48&lt;&gt;"",IF($G$4="Recurso",IF(LEFT($G$5,1)="M",VLOOKUP($G$5,'Definición técnica de imagenes'!$A$3:$G$17,5,FALSE),IF($G$5="F1",'Definición técnica de imagenes'!$E$15,'Definición técnica de imagenes'!$F$13)),'Definición técnica de imagenes'!$E$16),"")</f>
        <v/>
      </c>
      <c r="H48" s="14" t="str">
        <f t="shared" si="8"/>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7"/>
        <v/>
      </c>
      <c r="G49" s="14" t="str">
        <f>IF(F49&lt;&gt;"",IF($G$4="Recurso",IF(LEFT($G$5,1)="M",VLOOKUP($G$5,'Definición técnica de imagenes'!$A$3:$G$17,5,FALSE),IF($G$5="F1",'Definición técnica de imagenes'!$E$15,'Definición técnica de imagenes'!$F$13)),'Definición técnica de imagenes'!$E$16),"")</f>
        <v/>
      </c>
      <c r="H49" s="14" t="str">
        <f t="shared" si="8"/>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7"/>
        <v/>
      </c>
      <c r="G50" s="14" t="str">
        <f>IF(F50&lt;&gt;"",IF($G$4="Recurso",IF(LEFT($G$5,1)="M",VLOOKUP($G$5,'Definición técnica de imagenes'!$A$3:$G$17,5,FALSE),IF($G$5="F1",'Definición técnica de imagenes'!$E$15,'Definición técnica de imagenes'!$F$13)),'Definición técnica de imagenes'!$E$16),"")</f>
        <v/>
      </c>
      <c r="H50" s="14" t="str">
        <f t="shared" si="8"/>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1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1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4"/>
        <v/>
      </c>
      <c r="G76" s="14" t="str">
        <f>IF(F76&lt;&gt;"",IF($G$4="Recurso",IF(LEFT($G$5,1)="M",VLOOKUP($G$5,'Definición técnica de imagenes'!$A$3:$G$17,5,FALSE),IF($G$5="F1",'Definición técnica de imagenes'!$E$15,'Definición técnica de imagenes'!$F$13)),'Definición técnica de imagenes'!$E$16),"")</f>
        <v/>
      </c>
      <c r="H76" s="14" t="str">
        <f t="shared" si="1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4"/>
        <v/>
      </c>
      <c r="G77" s="14" t="str">
        <f>IF(F77&lt;&gt;"",IF($G$4="Recurso",IF(LEFT($G$5,1)="M",VLOOKUP($G$5,'Definición técnica de imagenes'!$A$3:$G$17,5,FALSE),IF($G$5="F1",'Definición técnica de imagenes'!$E$15,'Definición técnica de imagenes'!$F$13)),'Definición técnica de imagenes'!$E$16),"")</f>
        <v/>
      </c>
      <c r="H77" s="14" t="str">
        <f t="shared" si="1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4"/>
        <v/>
      </c>
      <c r="G78" s="14" t="str">
        <f>IF(F78&lt;&gt;"",IF($G$4="Recurso",IF(LEFT($G$5,1)="M",VLOOKUP($G$5,'Definición técnica de imagenes'!$A$3:$G$17,5,FALSE),IF($G$5="F1",'Definición técnica de imagenes'!$E$15,'Definición técnica de imagenes'!$F$13)),'Definición técnica de imagenes'!$E$16),"")</f>
        <v/>
      </c>
      <c r="H78" s="14" t="str">
        <f t="shared" si="1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4"/>
        <v/>
      </c>
      <c r="G79" s="14" t="str">
        <f>IF(F79&lt;&gt;"",IF($G$4="Recurso",IF(LEFT($G$5,1)="M",VLOOKUP($G$5,'Definición técnica de imagenes'!$A$3:$G$17,5,FALSE),IF($G$5="F1",'Definición técnica de imagenes'!$E$15,'Definición técnica de imagenes'!$F$13)),'Definición técnica de imagenes'!$E$16),"")</f>
        <v/>
      </c>
      <c r="H79" s="14" t="str">
        <f t="shared" si="1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4"/>
        <v/>
      </c>
      <c r="G80" s="14" t="str">
        <f>IF(F80&lt;&gt;"",IF($G$4="Recurso",IF(LEFT($G$5,1)="M",VLOOKUP($G$5,'Definición técnica de imagenes'!$A$3:$G$17,5,FALSE),IF($G$5="F1",'Definición técnica de imagenes'!$E$15,'Definición técnica de imagenes'!$F$13)),'Definición técnica de imagenes'!$E$16),"")</f>
        <v/>
      </c>
      <c r="H80" s="14" t="str">
        <f t="shared" si="1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4"/>
        <v/>
      </c>
      <c r="G81" s="14" t="str">
        <f>IF(F81&lt;&gt;"",IF($G$4="Recurso",IF(LEFT($G$5,1)="M",VLOOKUP($G$5,'Definición técnica de imagenes'!$A$3:$G$17,5,FALSE),IF($G$5="F1",'Definición técnica de imagenes'!$E$15,'Definición técnica de imagenes'!$F$13)),'Definición técnica de imagenes'!$E$16),"")</f>
        <v/>
      </c>
      <c r="H81" s="14" t="str">
        <f t="shared" si="1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4"/>
        <v/>
      </c>
      <c r="G82" s="14" t="str">
        <f>IF(F82&lt;&gt;"",IF($G$4="Recurso",IF(LEFT($G$5,1)="M",VLOOKUP($G$5,'Definición técnica de imagenes'!$A$3:$G$17,5,FALSE),IF($G$5="F1",'Definición técnica de imagenes'!$E$15,'Definición técnica de imagenes'!$F$13)),'Definición técnica de imagenes'!$E$16),"")</f>
        <v/>
      </c>
      <c r="H82" s="14" t="str">
        <f t="shared" si="1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4"/>
        <v/>
      </c>
      <c r="G83" s="14" t="str">
        <f>IF(F83&lt;&gt;"",IF($G$4="Recurso",IF(LEFT($G$5,1)="M",VLOOKUP($G$5,'Definición técnica de imagenes'!$A$3:$G$17,5,FALSE),IF($G$5="F1",'Definición técnica de imagenes'!$E$15,'Definición técnica de imagenes'!$F$13)),'Definición técnica de imagenes'!$E$16),"")</f>
        <v/>
      </c>
      <c r="H83" s="14" t="str">
        <f t="shared" si="1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4"/>
        <v/>
      </c>
      <c r="G84" s="14" t="str">
        <f>IF(F84&lt;&gt;"",IF($G$4="Recurso",IF(LEFT($G$5,1)="M",VLOOKUP($G$5,'Definición técnica de imagenes'!$A$3:$G$17,5,FALSE),IF($G$5="F1",'Definición técnica de imagenes'!$E$15,'Definición técnica de imagenes'!$F$13)),'Definición técnica de imagenes'!$E$16),"")</f>
        <v/>
      </c>
      <c r="H84" s="14" t="str">
        <f t="shared" si="1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4"/>
        <v/>
      </c>
      <c r="G85" s="14" t="str">
        <f>IF(F85&lt;&gt;"",IF($G$4="Recurso",IF(LEFT($G$5,1)="M",VLOOKUP($G$5,'Definición técnica de imagenes'!$A$3:$G$17,5,FALSE),IF($G$5="F1",'Definición técnica de imagenes'!$E$15,'Definición técnica de imagenes'!$F$13)),'Definición técnica de imagenes'!$E$16),"")</f>
        <v/>
      </c>
      <c r="H85" s="14" t="str">
        <f t="shared" si="1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4"/>
        <v/>
      </c>
      <c r="G86" s="14" t="str">
        <f>IF(F86&lt;&gt;"",IF($G$4="Recurso",IF(LEFT($G$5,1)="M",VLOOKUP($G$5,'Definición técnica de imagenes'!$A$3:$G$17,5,FALSE),IF($G$5="F1",'Definición técnica de imagenes'!$E$15,'Definición técnica de imagenes'!$F$13)),'Definición técnica de imagenes'!$E$16),"")</f>
        <v/>
      </c>
      <c r="H86" s="14" t="str">
        <f t="shared" si="1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4"/>
        <v/>
      </c>
      <c r="G87" s="14" t="str">
        <f>IF(F87&lt;&gt;"",IF($G$4="Recurso",IF(LEFT($G$5,1)="M",VLOOKUP($G$5,'Definición técnica de imagenes'!$A$3:$G$17,5,FALSE),IF($G$5="F1",'Definición técnica de imagenes'!$E$15,'Definición técnica de imagenes'!$F$13)),'Definición técnica de imagenes'!$E$16),"")</f>
        <v/>
      </c>
      <c r="H87" s="14" t="str">
        <f t="shared" si="1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4"/>
        <v/>
      </c>
      <c r="G88" s="14" t="str">
        <f>IF(F88&lt;&gt;"",IF($G$4="Recurso",IF(LEFT($G$5,1)="M",VLOOKUP($G$5,'Definición técnica de imagenes'!$A$3:$G$17,5,FALSE),IF($G$5="F1",'Definición técnica de imagenes'!$E$15,'Definición técnica de imagenes'!$F$13)),'Definición técnica de imagenes'!$E$16),"")</f>
        <v/>
      </c>
      <c r="H88" s="14" t="str">
        <f t="shared" si="1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4"/>
        <v/>
      </c>
      <c r="G89" s="14" t="str">
        <f>IF(F89&lt;&gt;"",IF($G$4="Recurso",IF(LEFT($G$5,1)="M",VLOOKUP($G$5,'Definición técnica de imagenes'!$A$3:$G$17,5,FALSE),IF($G$5="F1",'Definición técnica de imagenes'!$E$15,'Definición técnica de imagenes'!$F$13)),'Definición técnica de imagenes'!$E$16),"")</f>
        <v/>
      </c>
      <c r="H89" s="14" t="str">
        <f t="shared" si="1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4"/>
        <v/>
      </c>
      <c r="G90" s="14" t="str">
        <f>IF(F90&lt;&gt;"",IF($G$4="Recurso",IF(LEFT($G$5,1)="M",VLOOKUP($G$5,'Definición técnica de imagenes'!$A$3:$G$17,5,FALSE),IF($G$5="F1",'Definición técnica de imagenes'!$E$15,'Definición técnica de imagenes'!$F$13)),'Definición técnica de imagenes'!$E$16),"")</f>
        <v/>
      </c>
      <c r="H90" s="14" t="str">
        <f t="shared" si="1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4"/>
        <v/>
      </c>
      <c r="G91" s="14" t="str">
        <f>IF(F91&lt;&gt;"",IF($G$4="Recurso",IF(LEFT($G$5,1)="M",VLOOKUP($G$5,'Definición técnica de imagenes'!$A$3:$G$17,5,FALSE),IF($G$5="F1",'Definición técnica de imagenes'!$E$15,'Definición técnica de imagenes'!$F$13)),'Definición técnica de imagenes'!$E$16),"")</f>
        <v/>
      </c>
      <c r="H91" s="14" t="str">
        <f t="shared" si="1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4"/>
        <v/>
      </c>
      <c r="G92" s="14" t="str">
        <f>IF(F92&lt;&gt;"",IF($G$4="Recurso",IF(LEFT($G$5,1)="M",VLOOKUP($G$5,'Definición técnica de imagenes'!$A$3:$G$17,5,FALSE),IF($G$5="F1",'Definición técnica de imagenes'!$E$15,'Definición técnica de imagenes'!$F$13)),'Definición técnica de imagenes'!$E$16),"")</f>
        <v/>
      </c>
      <c r="H92" s="14" t="str">
        <f t="shared" si="1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4"/>
        <v/>
      </c>
      <c r="G93" s="14" t="str">
        <f>IF(F93&lt;&gt;"",IF($G$4="Recurso",IF(LEFT($G$5,1)="M",VLOOKUP($G$5,'Definición técnica de imagenes'!$A$3:$G$17,5,FALSE),IF($G$5="F1",'Definición técnica de imagenes'!$E$15,'Definición técnica de imagenes'!$F$13)),'Definición técnica de imagenes'!$E$16),"")</f>
        <v/>
      </c>
      <c r="H93" s="14" t="str">
        <f t="shared" si="1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4"/>
        <v/>
      </c>
      <c r="G94" s="14" t="str">
        <f>IF(F94&lt;&gt;"",IF($G$4="Recurso",IF(LEFT($G$5,1)="M",VLOOKUP($G$5,'Definición técnica de imagenes'!$A$3:$G$17,5,FALSE),IF($G$5="F1",'Definición técnica de imagenes'!$E$15,'Definición técnica de imagenes'!$F$13)),'Definición técnica de imagenes'!$E$16),"")</f>
        <v/>
      </c>
      <c r="H94" s="14" t="str">
        <f t="shared" si="1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4"/>
        <v/>
      </c>
      <c r="G95" s="14" t="str">
        <f>IF(F95&lt;&gt;"",IF($G$4="Recurso",IF(LEFT($G$5,1)="M",VLOOKUP($G$5,'Definición técnica de imagenes'!$A$3:$G$17,5,FALSE),IF($G$5="F1",'Definición técnica de imagenes'!$E$15,'Definición técnica de imagenes'!$F$13)),'Definición técnica de imagenes'!$E$16),"")</f>
        <v/>
      </c>
      <c r="H95" s="14" t="str">
        <f t="shared" si="1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4"/>
        <v/>
      </c>
      <c r="G96" s="14" t="str">
        <f>IF(F96&lt;&gt;"",IF($G$4="Recurso",IF(LEFT($G$5,1)="M",VLOOKUP($G$5,'Definición técnica de imagenes'!$A$3:$G$17,5,FALSE),IF($G$5="F1",'Definición técnica de imagenes'!$E$15,'Definición técnica de imagenes'!$F$13)),'Definición técnica de imagenes'!$E$16),"")</f>
        <v/>
      </c>
      <c r="H96" s="14" t="str">
        <f t="shared" si="1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4"/>
        <v/>
      </c>
      <c r="G97" s="14" t="str">
        <f>IF(F97&lt;&gt;"",IF($G$4="Recurso",IF(LEFT($G$5,1)="M",VLOOKUP($G$5,'Definición técnica de imagenes'!$A$3:$G$17,5,FALSE),IF($G$5="F1",'Definición técnica de imagenes'!$E$15,'Definición técnica de imagenes'!$F$13)),'Definición técnica de imagenes'!$E$16),"")</f>
        <v/>
      </c>
      <c r="H97" s="14" t="str">
        <f t="shared" si="1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4"/>
        <v/>
      </c>
      <c r="G98" s="14" t="str">
        <f>IF(F98&lt;&gt;"",IF($G$4="Recurso",IF(LEFT($G$5,1)="M",VLOOKUP($G$5,'Definición técnica de imagenes'!$A$3:$G$17,5,FALSE),IF($G$5="F1",'Definición técnica de imagenes'!$E$15,'Definición técnica de imagenes'!$F$13)),'Definición técnica de imagenes'!$E$16),"")</f>
        <v/>
      </c>
      <c r="H98" s="14" t="str">
        <f t="shared" si="1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4"/>
        <v/>
      </c>
      <c r="G99" s="14" t="str">
        <f>IF(F99&lt;&gt;"",IF($G$4="Recurso",IF(LEFT($G$5,1)="M",VLOOKUP($G$5,'Definición técnica de imagenes'!$A$3:$G$17,5,FALSE),IF($G$5="F1",'Definición técnica de imagenes'!$E$15,'Definición técnica de imagenes'!$F$13)),'Definición técnica de imagenes'!$E$16),"")</f>
        <v/>
      </c>
      <c r="H99" s="14" t="str">
        <f t="shared" si="1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14"/>
        <v/>
      </c>
      <c r="G100" s="14" t="str">
        <f>IF(F100&lt;&gt;"",IF($G$4="Recurso",IF(LEFT($G$5,1)="M",VLOOKUP($G$5,'Definición técnica de imagenes'!$A$3:$G$17,5,FALSE),IF($G$5="F1",'Definición técnica de imagenes'!$E$15,'Definición técnica de imagenes'!$F$13)),'Definición técnica de imagenes'!$E$16),"")</f>
        <v/>
      </c>
      <c r="H100" s="14" t="str">
        <f t="shared" si="1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14"/>
        <v/>
      </c>
      <c r="G101" s="14" t="str">
        <f>IF(F101&lt;&gt;"",IF($G$4="Recurso",IF(LEFT($G$5,1)="M",VLOOKUP($G$5,'Definición técnica de imagenes'!$A$3:$G$17,5,FALSE),IF($G$5="F1",'Definición técnica de imagenes'!$E$15,'Definición técnica de imagenes'!$F$13)),'Definición técnica de imagenes'!$E$16),"")</f>
        <v/>
      </c>
      <c r="H101" s="14" t="str">
        <f t="shared" si="1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14"/>
        <v/>
      </c>
      <c r="G102" s="14" t="str">
        <f>IF(F102&lt;&gt;"",IF($G$4="Recurso",IF(LEFT($G$5,1)="M",VLOOKUP($G$5,'Definición técnica de imagenes'!$A$3:$G$17,5,FALSE),IF($G$5="F1",'Definición técnica de imagenes'!$E$15,'Definición técnica de imagenes'!$F$13)),'Definición técnica de imagenes'!$E$16),"")</f>
        <v/>
      </c>
      <c r="H102" s="14" t="str">
        <f t="shared" si="1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14"/>
        <v/>
      </c>
      <c r="G103" s="14" t="str">
        <f>IF(F103&lt;&gt;"",IF($G$4="Recurso",IF(LEFT($G$5,1)="M",VLOOKUP($G$5,'Definición técnica de imagenes'!$A$3:$G$17,5,FALSE),IF($G$5="F1",'Definición técnica de imagenes'!$E$15,'Definición técnica de imagenes'!$F$13)),'Definición técnica de imagenes'!$E$16),"")</f>
        <v/>
      </c>
      <c r="H103" s="14" t="str">
        <f t="shared" si="1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14"/>
        <v/>
      </c>
      <c r="G104" s="14" t="str">
        <f>IF(F104&lt;&gt;"",IF($G$4="Recurso",IF(LEFT($G$5,1)="M",VLOOKUP($G$5,'Definición técnica de imagenes'!$A$3:$G$17,5,FALSE),IF($G$5="F1",'Definición técnica de imagenes'!$E$15,'Definición técnica de imagenes'!$F$13)),'Definición técnica de imagenes'!$E$16),"")</f>
        <v/>
      </c>
      <c r="H104" s="14" t="str">
        <f t="shared" si="1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14"/>
        <v/>
      </c>
      <c r="G105" s="14" t="str">
        <f>IF(F105&lt;&gt;"",IF($G$4="Recurso",IF(LEFT($G$5,1)="M",VLOOKUP($G$5,'Definición técnica de imagenes'!$A$3:$G$17,5,FALSE),IF($G$5="F1",'Definición técnica de imagenes'!$E$15,'Definición técnica de imagenes'!$F$13)),'Definición técnica de imagenes'!$E$16),"")</f>
        <v/>
      </c>
      <c r="H105" s="14" t="str">
        <f t="shared" si="1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14"/>
        <v/>
      </c>
      <c r="G106" s="14" t="str">
        <f>IF(F106&lt;&gt;"",IF($G$4="Recurso",IF(LEFT($G$5,1)="M",VLOOKUP($G$5,'Definición técnica de imagenes'!$A$3:$G$17,5,FALSE),IF($G$5="F1",'Definición técnica de imagenes'!$E$15,'Definición técnica de imagenes'!$F$13)),'Definición técnica de imagenes'!$E$16),"")</f>
        <v/>
      </c>
      <c r="H106" s="14" t="str">
        <f t="shared" si="1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14"/>
        <v/>
      </c>
      <c r="G107" s="14" t="str">
        <f>IF(F107&lt;&gt;"",IF($G$4="Recurso",IF(LEFT($G$5,1)="M",VLOOKUP($G$5,'Definición técnica de imagenes'!$A$3:$G$17,5,FALSE),IF($G$5="F1",'Definición técnica de imagenes'!$E$15,'Definición técnica de imagenes'!$F$13)),'Definición técnica de imagenes'!$E$16),"")</f>
        <v/>
      </c>
      <c r="H107" s="14" t="str">
        <f t="shared" si="15"/>
        <v/>
      </c>
      <c r="I107" s="14" t="str">
        <f>IF(OR(B107&lt;&gt;"",J107&lt;&gt;""),IF($G$4="Recurso",IF(LEFT($G$5,1)="M",VLOOKUP($G$5,'Definición técnica de imagenes'!$A$3:$G$17,6,FALSE),IF($G$5="F1","","")),'Definición técnica de imagenes'!$F$16),"")</f>
        <v/>
      </c>
      <c r="J107" s="14"/>
      <c r="K107" s="15"/>
    </row>
    <row r="108" spans="1:11" x14ac:dyDescent="0.25">
      <c r="A108" s="13"/>
      <c r="B108" s="13"/>
      <c r="C108" s="13"/>
      <c r="D108" s="14"/>
      <c r="E108" s="14"/>
      <c r="F108" s="14" t="str">
        <f t="shared" si="14"/>
        <v/>
      </c>
      <c r="G108" s="14" t="str">
        <f>IF(F108&lt;&gt;"",IF($G$4="Recurso",IF(LEFT($G$5,1)="M",VLOOKUP($G$5,'Definición técnica de imagenes'!$A$3:$G$17,5,FALSE),IF($G$5="F1",'Definición técnica de imagenes'!$E$15,'Definición técnica de imagenes'!$F$13)),'Definición técnica de imagenes'!$E$16),"")</f>
        <v/>
      </c>
      <c r="H108" s="14" t="str">
        <f t="shared" si="15"/>
        <v/>
      </c>
      <c r="I108" s="14" t="str">
        <f>IF(OR(B108&lt;&gt;"",J108&lt;&gt;""),IF($G$4="Recurso",IF(LEFT($G$5,1)="M",VLOOKUP($G$5,'Definición técnica de imagenes'!$A$3:$G$17,6,FALSE),IF($G$5="F1","","")),'Definición técnica de imagenes'!$F$16),"")</f>
        <v/>
      </c>
      <c r="J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9" t="s">
        <v>39</v>
      </c>
      <c r="B1" s="100"/>
      <c r="C1" s="100"/>
      <c r="D1" s="100"/>
      <c r="E1" s="100"/>
      <c r="F1" s="101"/>
    </row>
    <row r="2" spans="1:11" x14ac:dyDescent="0.25">
      <c r="A2" s="39" t="s">
        <v>43</v>
      </c>
      <c r="B2" s="40"/>
      <c r="C2" s="102" t="s">
        <v>14</v>
      </c>
      <c r="D2" s="103"/>
      <c r="E2" s="104"/>
      <c r="F2" s="41"/>
    </row>
    <row r="3" spans="1:11" ht="63" x14ac:dyDescent="0.25">
      <c r="A3" s="42" t="s">
        <v>44</v>
      </c>
      <c r="B3" s="40"/>
      <c r="C3" s="108" t="s">
        <v>15</v>
      </c>
      <c r="D3" s="109"/>
      <c r="E3" s="110"/>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11" t="str">
        <f>CONCATENATE(H21,"_",I21,"_",J21,"_CO")</f>
        <v>LE_07_04_CO</v>
      </c>
      <c r="E5" s="112"/>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7" t="str">
        <f>CONCATENATE("SolicitudGrafica_",D5,".xls")</f>
        <v>SolicitudGrafica_LE_07_04_CO.xls</v>
      </c>
      <c r="E7" s="97"/>
      <c r="F7" s="98"/>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99" t="s">
        <v>42</v>
      </c>
      <c r="B13" s="100"/>
      <c r="C13" s="100"/>
      <c r="D13" s="100"/>
      <c r="E13" s="100"/>
      <c r="F13" s="101"/>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102" t="s">
        <v>50</v>
      </c>
      <c r="D15" s="103"/>
      <c r="E15" s="103"/>
      <c r="F15" s="104"/>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5" t="str">
        <f>CONCATENATE(H21,"_",I21,"_",J21,"_",K45)</f>
        <v>LE_07_04_REC10</v>
      </c>
      <c r="E17" s="106"/>
      <c r="F17" s="107"/>
      <c r="J17" s="31">
        <v>14</v>
      </c>
      <c r="K17" s="31">
        <v>14</v>
      </c>
    </row>
    <row r="18" spans="1:11" ht="79.5" thickBot="1" x14ac:dyDescent="0.3">
      <c r="A18" s="42" t="s">
        <v>49</v>
      </c>
      <c r="B18" s="40"/>
      <c r="C18" s="71" t="s">
        <v>145</v>
      </c>
      <c r="D18" s="97" t="str">
        <f>CONCATENATE("SolicitudGrafica_",D17,".xls")</f>
        <v>SolicitudGrafica_LE_07_04_REC10.xls</v>
      </c>
      <c r="E18" s="97"/>
      <c r="F18" s="98"/>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2015-03-29T16:45:00Z</dcterms:modified>
</cp:coreProperties>
</file>