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20" i="1"/>
  <c r="C21" i="1"/>
  <c r="C22" i="1"/>
  <c r="C10" i="1"/>
  <c r="F5" i="1"/>
  <c r="I21" i="2"/>
  <c r="K45" i="2"/>
  <c r="H21" i="2"/>
  <c r="J21" i="2"/>
  <c r="D17" i="2"/>
  <c r="D5" i="2"/>
  <c r="H10" i="1"/>
  <c r="G10" i="1"/>
</calcChain>
</file>

<file path=xl/sharedStrings.xml><?xml version="1.0" encoding="utf-8"?>
<sst xmlns="http://schemas.openxmlformats.org/spreadsheetml/2006/main" count="231" uniqueCount="156">
  <si>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</si>
  <si>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</si>
  <si>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</si>
  <si>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</si>
  <si>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</si>
  <si>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</si>
  <si>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</si>
  <si>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</si>
  <si>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</si>
  <si>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</si>
  <si>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</si>
  <si>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</si>
  <si>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</si>
  <si>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</si>
  <si>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</si>
  <si>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</si>
  <si>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</si>
  <si>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</si>
  <si>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</si>
  <si>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</si>
  <si>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</si>
  <si>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</si>
  <si>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</si>
  <si>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</si>
  <si>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</si>
  <si>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</si>
  <si>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</si>
  <si>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</si>
  <si>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</si>
  <si>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</si>
  <si>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</si>
  <si>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</si>
  <si>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</si>
  <si>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</si>
  <si>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</si>
  <si>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</si>
  <si>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</si>
  <si>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</si>
  <si>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</si>
  <si>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</si>
  <si>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</si>
  <si>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</si>
  <si>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</si>
  <si>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</si>
  <si>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</si>
  <si>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</si>
  <si>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</si>
  <si>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</si>
  <si>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</si>
  <si>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</si>
  <si>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</si>
  <si>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</si>
  <si>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</si>
  <si>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</si>
  <si>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</si>
  <si>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</si>
  <si>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</si>
  <si>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</si>
  <si>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</si>
  <si>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</si>
  <si>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</si>
  <si>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</si>
  <si>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</si>
  <si>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</si>
  <si>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</si>
  <si>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</si>
  <si>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</si>
  <si>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</si>
  <si>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</si>
  <si>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</si>
  <si>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</si>
  <si>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</si>
  <si>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</si>
  <si>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</si>
  <si>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</si>
  <si>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</si>
  <si>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</si>
  <si>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</si>
  <si>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</si>
  <si>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</si>
  <si>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</si>
  <si>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</si>
  <si>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</si>
  <si>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</si>
  <si>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</si>
  <si>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</si>
  <si>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</si>
  <si>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</si>
  <si>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</si>
  <si>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</si>
  <si>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</si>
  <si>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</si>
  <si>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</si>
  <si>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</si>
  <si>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</si>
  <si>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</si>
  <si>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</si>
  <si>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</si>
  <si>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</si>
  <si>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</si>
  <si>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</si>
  <si>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</si>
  <si>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</si>
  <si>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</si>
  <si>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</si>
  <si>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</si>
  <si>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</si>
  <si>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</si>
  <si>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</si>
  <si>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</si>
  <si>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</si>
  <si>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</si>
  <si>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</si>
  <si>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</si>
  <si>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</si>
  <si>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</si>
  <si>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</si>
  <si>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</si>
  <si>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</si>
  <si>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</si>
  <si>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</si>
  <si>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</si>
  <si>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</si>
  <si>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</si>
  <si>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</si>
  <si>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</si>
  <si>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</si>
  <si>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</si>
  <si>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</si>
  <si>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</si>
  <si>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</si>
  <si>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</si>
  <si>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</si>
  <si>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</si>
  <si>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</si>
  <si>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</si>
  <si>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</si>
  <si>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</si>
  <si>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</si>
  <si>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</si>
  <si>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</si>
  <si>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</si>
  <si>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</si>
  <si>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</si>
  <si>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</si>
  <si>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</si>
  <si>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</si>
  <si>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</si>
  <si>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</si>
  <si>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</si>
  <si>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</si>
  <si>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La potenciación, la radicación y la logaritmación de números naturales</t>
  </si>
  <si>
    <t>MA_05_03_CO_REC190</t>
  </si>
  <si>
    <t>Pintura cuadrada</t>
  </si>
  <si>
    <t>Cubo Rubik</t>
  </si>
  <si>
    <t>Juego de damas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</si>
</sst>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23" fillId="0" borderId="5" xfId="0" applyFont="1" applyBorder="1" applyAlignment="1">
      <alignment horizontal="left" vertical="center" indent="3"/>
    </xf>
    <xf numFmtId="0" fontId="23" fillId="0" borderId="5" xfId="0" applyFont="1" applyBorder="1" applyAlignment="1">
      <alignment horizontal="lef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5" xfId="0" applyFont="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40" workbookViewId="0">
      <selection activeCell="B10" sqref="B10:B13"/>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5" t="s">
        <v>22</v>
      </c>
      <c r="D2" s="86"/>
      <c r="F2" s="78" t="s">
        <v>1</v>
      </c>
      <c r="G2" s="79"/>
      <c r="H2" s="57"/>
      <c r="I2" s="57"/>
      <c r="J2" s="24"/>
    </row>
    <row r="3" spans="1:16" ht="15.75" x14ac:dyDescent="0.25">
      <c r="A3" s="55"/>
      <c r="B3" s="60" t="s">
        <v>9</v>
      </c>
      <c r="C3" s="87">
        <v>5</v>
      </c>
      <c r="D3" s="88"/>
      <c r="F3" s="80"/>
      <c r="G3" s="81"/>
      <c r="H3" s="57"/>
      <c r="I3" s="57"/>
      <c r="J3" s="24"/>
    </row>
    <row r="4" spans="1:16" ht="15.75" x14ac:dyDescent="0.25">
      <c r="A4" s="55"/>
      <c r="B4" s="60" t="s">
        <v>55</v>
      </c>
      <c r="C4" s="89" t="s">
        <v>151</v>
      </c>
      <c r="D4" s="90"/>
      <c r="E4" s="55"/>
      <c r="F4" s="61" t="s">
        <v>56</v>
      </c>
      <c r="G4" s="62" t="s">
        <v>57</v>
      </c>
      <c r="H4" s="57"/>
      <c r="I4" s="57"/>
      <c r="J4" s="24"/>
      <c r="K4" s="24"/>
    </row>
    <row r="5" spans="1:16" ht="16.5" thickBot="1" x14ac:dyDescent="0.3">
      <c r="A5" s="55"/>
      <c r="B5" s="63" t="s">
        <v>2</v>
      </c>
      <c r="C5" s="91" t="s">
        <v>150</v>
      </c>
      <c r="D5" s="92"/>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82" t="s">
        <v>63</v>
      </c>
      <c r="G8" s="83"/>
      <c r="H8" s="83"/>
      <c r="I8" s="84"/>
      <c r="J8" s="70"/>
      <c r="K8" s="71"/>
      <c r="L8" s="56"/>
      <c r="M8" s="56"/>
      <c r="N8" s="56"/>
      <c r="O8" s="56"/>
      <c r="P8" s="56"/>
    </row>
    <row r="9" spans="1:16" ht="26.25" thickBot="1" x14ac:dyDescent="0.3">
      <c r="A9" s="15" t="s">
        <v>3</v>
      </c>
      <c r="B9" s="75"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76">
        <v>18386419</v>
      </c>
      <c r="C10" s="9" t="str">
        <f>IF(OR(B10&lt;&gt;"",J10&lt;&gt;""),IF($G$4="Recurso",CONCATENATE($G$4," ",$G$5),$G$4),"")</f>
        <v>Recurso M101</v>
      </c>
      <c r="D10" s="3" t="s">
        <v>146</v>
      </c>
      <c r="E10" s="3" t="s">
        <v>147</v>
      </c>
      <c r="F10" s="3" t="str">
        <f>IF(OR(B10&lt;&gt;"",J10&lt;&gt;""),CONCATENATE($C$7,"_",$A10,IF($G$4="Cuaderno de Estudio","_small",CONCATENATE(IF(I10="","","n"),IF(LEFT($G$5,1)="F",".jpg",".png")))),"")</f>
        <v>MA_05_03_CO_REC190_IMG01n.png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MA_05_03_CO_REC190_IMG01a.png</v>
      </c>
      <c r="I10" s="3" t="str">
        <f>IF(OR(B10&lt;&gt;"",J10&lt;&gt;""),IF($G$4="Recurso",IF(LEFT($G$5,1)="M",VLOOKUP($G$5,'Definición técnica de imagenes'!$A$3:$G$17,6,FALSE),IF($G$5="F1","","")),'Definición técnica de imagenes'!$F$16),"")</f>
        <v>500 x 500 px</v>
      </c>
      <c r="J10" s="51" t="s">
        <v>153</v>
      </c>
      <c r="K10" s="4"/>
    </row>
    <row r="11" spans="1:16" s="71" customFormat="1" ht="60.6" customHeight="1" x14ac:dyDescent="0.25">
      <c r="A11" s="2" t="s">
        <v>148</v>
      </c>
      <c r="B11" s="76">
        <v>183403352</v>
      </c>
      <c r="C11" s="9" t="str">
        <f t="shared" ref="C11:C22" si="0">IF(OR(B11&lt;&gt;"",J11&lt;&gt;""),IF($G$4="Recurso",CONCATENATE($G$4," ",$G$5),$G$4),"")</f>
        <v>Recurso M101</v>
      </c>
      <c r="D11" s="3" t="s">
        <v>146</v>
      </c>
      <c r="E11" s="3" t="s">
        <v>147</v>
      </c>
      <c r="F11" s="3" t="str">
        <f t="shared" ref="F11:F74" si="1">IF(OR(B11&lt;&gt;"",J11&lt;&gt;""),CONCATENATE($C$7,"_",$A11,IF($G$4="Cuaderno de Estudio","_small",CONCATENATE(IF(I11="","","n"),IF(LEFT($G$5,1)="F",".jpg",".png")))),"")</f>
        <v>MA_05_03_CO_REC190_IMG02n.png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MA_05_03_CO_REC190_IMG02a.png</v>
      </c>
      <c r="I11" s="3" t="str">
        <f>IF(OR(B11&lt;&gt;"",J11&lt;&gt;""),IF($G$4="Recurso",IF(LEFT($G$5,1)="M",VLOOKUP($G$5,'Definición técnica de imagenes'!$A$3:$G$17,6,FALSE),IF($G$5="F1","","")),'Definición técnica de imagenes'!$F$16),"")</f>
        <v>500 x 500 px</v>
      </c>
      <c r="J11" s="51" t="s">
        <v>154</v>
      </c>
      <c r="K11" s="3"/>
    </row>
    <row r="12" spans="1:16" s="71" customFormat="1" ht="60.6" customHeight="1" x14ac:dyDescent="0.25">
      <c r="A12" s="2" t="s">
        <v>149</v>
      </c>
      <c r="B12" s="111">
        <v>67053700</v>
      </c>
      <c r="C12" s="9" t="str">
        <f t="shared" si="0"/>
        <v>Recurso M101</v>
      </c>
      <c r="D12" s="3" t="s">
        <v>146</v>
      </c>
      <c r="E12" s="3" t="s">
        <v>147</v>
      </c>
      <c r="F12" s="3" t="str">
        <f t="shared" si="1"/>
        <v>MA_05_03_CO_REC190_IMG03n.png</v>
      </c>
      <c r="G12" s="3" t="str">
        <f>IF(F12&lt;&gt;"",IF($G$4="Recurso",IF(LEFT($G$5,1)="M",VLOOKUP($G$5,'Definición técnica de imagenes'!$A$3:$G$17,5,FALSE),IF($G$5="F1",'Definición técnica de imagenes'!$E$15,'Definición técnica de imagenes'!$F$13)),'Definición técnica de imagenes'!$E$16),"")</f>
        <v>286 x 286 px</v>
      </c>
      <c r="H12" s="3" t="str">
        <f t="shared" si="2"/>
        <v>MA_05_03_CO_REC190_IMG03a.png</v>
      </c>
      <c r="I12" s="3" t="str">
        <f>IF(OR(B12&lt;&gt;"",J12&lt;&gt;""),IF($G$4="Recurso",IF(LEFT($G$5,1)="M",VLOOKUP($G$5,'Definición técnica de imagenes'!$A$3:$G$17,6,FALSE),IF($G$5="F1","","")),'Definición técnica de imagenes'!$F$16),"")</f>
        <v>500 x 500 px</v>
      </c>
      <c r="J12" s="51" t="s">
        <v>155</v>
      </c>
      <c r="K12" s="4"/>
    </row>
    <row r="13" spans="1:16" s="71" customFormat="1" ht="60.6" customHeight="1" x14ac:dyDescent="0.25">
      <c r="A13" s="2"/>
      <c r="B13" s="77"/>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5" t="s">
        <v>39</v>
      </c>
      <c r="B1" s="96"/>
      <c r="C1" s="96"/>
      <c r="D1" s="96"/>
      <c r="E1" s="96"/>
      <c r="F1" s="97"/>
    </row>
    <row r="2" spans="1:11" x14ac:dyDescent="0.25">
      <c r="A2" s="23" t="s">
        <v>43</v>
      </c>
      <c r="B2" s="24"/>
      <c r="C2" s="98" t="s">
        <v>14</v>
      </c>
      <c r="D2" s="99"/>
      <c r="E2" s="100"/>
      <c r="F2" s="25"/>
    </row>
    <row r="3" spans="1:11" ht="63" x14ac:dyDescent="0.25">
      <c r="A3" s="26" t="s">
        <v>44</v>
      </c>
      <c r="B3" s="24"/>
      <c r="C3" s="104" t="s">
        <v>15</v>
      </c>
      <c r="D3" s="105"/>
      <c r="E3" s="106"/>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7" t="str">
        <f>CONCATENATE(H21,"_",I21,"_",J21,"_CO")</f>
        <v>LE_07_04_CO</v>
      </c>
      <c r="E5" s="108"/>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3" t="str">
        <f>CONCATENATE("SolicitudGrafica_",D5,".xls")</f>
        <v>SolicitudGrafica_LE_07_04_CO.xls</v>
      </c>
      <c r="E7" s="93"/>
      <c r="F7" s="94"/>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5" t="s">
        <v>42</v>
      </c>
      <c r="B13" s="96"/>
      <c r="C13" s="96"/>
      <c r="D13" s="96"/>
      <c r="E13" s="96"/>
      <c r="F13" s="97"/>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8" t="s">
        <v>50</v>
      </c>
      <c r="D15" s="99"/>
      <c r="E15" s="99"/>
      <c r="F15" s="100"/>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1" t="str">
        <f>CONCATENATE(H21,"_",I21,"_",J21,"_",K45)</f>
        <v>LE_07_04_REC10</v>
      </c>
      <c r="E17" s="102"/>
      <c r="F17" s="103"/>
      <c r="J17" s="16">
        <v>14</v>
      </c>
      <c r="K17" s="16">
        <v>14</v>
      </c>
    </row>
    <row r="18" spans="1:11" ht="79.5" thickBot="1" x14ac:dyDescent="0.3">
      <c r="A18" s="26" t="s">
        <v>49</v>
      </c>
      <c r="B18" s="24"/>
      <c r="C18" s="50" t="s">
        <v>145</v>
      </c>
      <c r="D18" s="93" t="str">
        <f>CONCATENATE("SolicitudGrafica_",D17,".xls")</f>
        <v>SolicitudGrafica_LE_07_04_REC10.xls</v>
      </c>
      <c r="E18" s="93"/>
      <c r="F18" s="94"/>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2015-04-09T01:56:58Z</dcterms:modified>
</cp:coreProperties>
</file>