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guion3.5ºREEMPLAZAR\"/>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9" i="1" l="1"/>
  <c r="I19" i="1"/>
  <c r="F19" i="1"/>
  <c r="G19" i="1"/>
  <c r="H19" i="1"/>
  <c r="C18" i="1"/>
  <c r="I18" i="1"/>
  <c r="F18" i="1"/>
  <c r="G18" i="1"/>
  <c r="H18" i="1"/>
  <c r="C17" i="1"/>
  <c r="I17" i="1"/>
  <c r="F17" i="1"/>
  <c r="G17" i="1"/>
  <c r="H17" i="1"/>
  <c r="I16" i="1"/>
  <c r="H16" i="1"/>
  <c r="F16" i="1"/>
  <c r="G16" i="1"/>
  <c r="C16" i="1"/>
  <c r="I15" i="1"/>
  <c r="H15" i="1"/>
  <c r="I14" i="1"/>
  <c r="F15" i="1"/>
  <c r="G15" i="1"/>
  <c r="C15" i="1"/>
  <c r="H14" i="1"/>
  <c r="F14" i="1"/>
  <c r="G14" i="1"/>
  <c r="C14" i="1"/>
  <c r="I13" i="1"/>
  <c r="H13" i="1"/>
  <c r="F13" i="1"/>
  <c r="G13" i="1"/>
  <c r="C13" i="1"/>
  <c r="A10" i="1"/>
  <c r="I10" i="1"/>
  <c r="F10" i="1"/>
  <c r="D18" i="2"/>
  <c r="D7" i="2"/>
  <c r="I11" i="1"/>
  <c r="F11" i="1"/>
  <c r="G11" i="1"/>
  <c r="H11" i="1"/>
  <c r="I12" i="1"/>
  <c r="F12" i="1"/>
  <c r="G12" i="1"/>
  <c r="H12"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1" i="1"/>
  <c r="C12" i="1"/>
  <c r="C20" i="1"/>
  <c r="C21" i="1"/>
  <c r="C22" i="1"/>
  <c r="C10" i="1"/>
  <c r="F5" i="1"/>
  <c r="I21" i="2"/>
  <c r="K45" i="2"/>
  <c r="H21" i="2"/>
  <c r="J21" i="2"/>
  <c r="D17" i="2"/>
  <c r="D5" i="2"/>
  <c r="H10" i="1"/>
  <c r="G10" i="1"/>
</calcChain>
</file>

<file path=xl/sharedStrings.xml><?xml version="1.0" encoding="utf-8"?>
<sst xmlns="http://schemas.openxmlformats.org/spreadsheetml/2006/main" count="267" uniqueCount="172">
  <si>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</si>
  <si>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</si>
  <si>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</si>
  <si>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</si>
  <si>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</si>
  <si>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</si>
  <si>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</si>
  <si>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</si>
  <si>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</si>
  <si>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</si>
  <si>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</si>
  <si>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</si>
  <si>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</si>
  <si>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</si>
  <si>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</si>
  <si>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</si>
  <si>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</si>
  <si>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</si>
  <si>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</si>
  <si>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</si>
  <si>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</si>
  <si>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</si>
  <si>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</si>
  <si>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</si>
  <si>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</si>
  <si>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</si>
  <si>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</si>
  <si>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</si>
  <si>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</si>
  <si>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</si>
  <si>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</si>
  <si>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</si>
  <si>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</si>
  <si>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</si>
  <si>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</si>
  <si>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</si>
  <si>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</si>
  <si>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</si>
  <si>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</si>
  <si>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</si>
  <si>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</si>
  <si>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</si>
  <si>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</si>
  <si>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</si>
  <si>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</si>
  <si>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</si>
  <si>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</si>
  <si>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</si>
  <si>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</si>
  <si>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</si>
  <si>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</si>
  <si>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</si>
  <si>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</si>
  <si>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</si>
  <si>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</si>
  <si>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</si>
  <si>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</si>
  <si>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</si>
  <si>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</si>
  <si>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</si>
  <si>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</si>
  <si>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</si>
  <si>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</si>
  <si>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</si>
  <si>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</si>
  <si>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</si>
  <si>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</si>
  <si>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</si>
  <si>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</si>
  <si>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</si>
  <si>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</si>
  <si>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</si>
  <si>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</si>
  <si>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</si>
  <si>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</si>
  <si>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</si>
  <si>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</si>
  <si>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</si>
  <si>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</si>
  <si>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</si>
  <si>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</si>
  <si>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</si>
  <si>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</si>
  <si>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</si>
  <si>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</si>
  <si>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</si>
  <si>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</si>
  <si>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</si>
  <si>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</si>
  <si>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</si>
  <si>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</si>
  <si>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</si>
  <si>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</si>
  <si>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</si>
  <si>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</si>
  <si>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</si>
  <si>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</si>
  <si>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</si>
  <si>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</si>
  <si>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</si>
  <si>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</si>
  <si>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</si>
  <si>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</si>
  <si>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</si>
  <si>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</si>
  <si>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</si>
  <si>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</si>
  <si>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</si>
  <si>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</si>
  <si>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</si>
  <si>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</si>
  <si>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</si>
  <si>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</si>
  <si>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</si>
  <si>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</si>
  <si>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</si>
  <si>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</si>
  <si>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</si>
  <si>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</si>
  <si>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</si>
  <si>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</si>
  <si>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</si>
  <si>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</si>
  <si>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</si>
  <si>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</si>
  <si>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</si>
  <si>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</si>
  <si>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</si>
  <si>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</si>
  <si>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</si>
  <si>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</si>
  <si>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</si>
  <si>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</si>
  <si>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</si>
  <si>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</si>
  <si>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</si>
  <si>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</si>
  <si>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</si>
  <si>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</si>
  <si>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</si>
  <si>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</si>
  <si>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</si>
  <si>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</si>
  <si>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</si>
  <si>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</si>
  <si>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</si>
  <si>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</si>
  <si>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</si>
  <si>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IMG02</t>
  </si>
  <si>
    <t>IMG03</t>
  </si>
  <si>
    <t>Luisa Fernanda Nivia Romero</t>
  </si>
  <si>
    <t>La potenciación, la radicación y la logaritmación de números naturales</t>
  </si>
  <si>
    <t>MA_05_03_CO_REC300</t>
  </si>
  <si>
    <t>Ilustración como se indica en la columna de Observaciones</t>
  </si>
  <si>
    <t>Ilustración</t>
  </si>
  <si>
    <t>Raíz cuadrada de 36</t>
  </si>
  <si>
    <t>Dejas espaciones entre los signos y los números. El exponente es un superíndice.</t>
  </si>
  <si>
    <t>Muñecas rusas</t>
  </si>
  <si>
    <t>IMG04</t>
  </si>
  <si>
    <t>Raíz cuadrada de 51</t>
  </si>
  <si>
    <t>IMG05</t>
  </si>
  <si>
    <t>Cuarto vacío</t>
  </si>
  <si>
    <t>IMG06</t>
  </si>
  <si>
    <t>IMG07</t>
  </si>
  <si>
    <t>1 elevado al exponente 20</t>
  </si>
  <si>
    <t>Tabla con números</t>
  </si>
  <si>
    <t>IMG08</t>
  </si>
  <si>
    <t>La palabra el log en minñuscula.</t>
  </si>
  <si>
    <t>IMG09</t>
  </si>
  <si>
    <t>Separar los signos de las operaciones de los números.</t>
  </si>
  <si>
    <t>IMG10</t>
  </si>
  <si>
    <t>Raíz cuadrada de 4. Colocar cuadrado punteado como se indica.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</si>
</sst>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rgb="FF333333"/>
      <name val="Arial"/>
      <family val="2"/>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5" borderId="5" xfId="0" applyFont="1" applyFill="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5" xfId="0" applyFont="1" applyBorder="1" applyAlignment="1">
      <alignment horizontal="center" vertical="center" wrapText="1"/>
    </xf>
    <xf numFmtId="0" fontId="22" fillId="0" borderId="0" xfId="0" applyFont="1" applyAlignment="1">
      <alignment horizontal="left" vertical="center" indent="3"/>
    </xf>
    <xf numFmtId="0" fontId="23" fillId="0" borderId="0" xfId="0" applyFont="1" applyAlignment="1">
      <alignment horizontal="left" vertical="center" indent="3"/>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1080275</xdr:colOff>
      <xdr:row>9</xdr:row>
      <xdr:rowOff>116159</xdr:rowOff>
    </xdr:from>
    <xdr:to>
      <xdr:col>10</xdr:col>
      <xdr:colOff>2079239</xdr:colOff>
      <xdr:row>9</xdr:row>
      <xdr:rowOff>677204</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12165" y="2067622"/>
          <a:ext cx="998964" cy="561045"/>
        </a:xfrm>
        <a:prstGeom prst="rect">
          <a:avLst/>
        </a:prstGeom>
        <a:noFill/>
        <a:ln>
          <a:noFill/>
        </a:ln>
      </xdr:spPr>
    </xdr:pic>
    <xdr:clientData/>
  </xdr:twoCellAnchor>
  <xdr:twoCellAnchor editAs="oneCell">
    <xdr:from>
      <xdr:col>10</xdr:col>
      <xdr:colOff>267164</xdr:colOff>
      <xdr:row>10</xdr:row>
      <xdr:rowOff>58079</xdr:rowOff>
    </xdr:from>
    <xdr:to>
      <xdr:col>10</xdr:col>
      <xdr:colOff>2892348</xdr:colOff>
      <xdr:row>10</xdr:row>
      <xdr:rowOff>894420</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99054" y="2776189"/>
          <a:ext cx="2625184" cy="836341"/>
        </a:xfrm>
        <a:prstGeom prst="rect">
          <a:avLst/>
        </a:prstGeom>
        <a:noFill/>
        <a:ln>
          <a:noFill/>
        </a:ln>
      </xdr:spPr>
    </xdr:pic>
    <xdr:clientData/>
  </xdr:twoCellAnchor>
  <xdr:twoCellAnchor editAs="oneCell">
    <xdr:from>
      <xdr:col>10</xdr:col>
      <xdr:colOff>638871</xdr:colOff>
      <xdr:row>12</xdr:row>
      <xdr:rowOff>104542</xdr:rowOff>
    </xdr:from>
    <xdr:to>
      <xdr:col>10</xdr:col>
      <xdr:colOff>2009542</xdr:colOff>
      <xdr:row>12</xdr:row>
      <xdr:rowOff>886522</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0761" y="4727652"/>
          <a:ext cx="1370671" cy="781980"/>
        </a:xfrm>
        <a:prstGeom prst="rect">
          <a:avLst/>
        </a:prstGeom>
        <a:noFill/>
        <a:ln>
          <a:noFill/>
        </a:ln>
      </xdr:spPr>
    </xdr:pic>
    <xdr:clientData/>
  </xdr:twoCellAnchor>
  <xdr:twoCellAnchor editAs="oneCell">
    <xdr:from>
      <xdr:col>10</xdr:col>
      <xdr:colOff>975731</xdr:colOff>
      <xdr:row>14</xdr:row>
      <xdr:rowOff>34848</xdr:rowOff>
    </xdr:from>
    <xdr:to>
      <xdr:col>10</xdr:col>
      <xdr:colOff>2073011</xdr:colOff>
      <xdr:row>14</xdr:row>
      <xdr:rowOff>1040688</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307621" y="6562958"/>
          <a:ext cx="1097280" cy="1005840"/>
        </a:xfrm>
        <a:prstGeom prst="rect">
          <a:avLst/>
        </a:prstGeom>
        <a:noFill/>
        <a:ln>
          <a:noFill/>
        </a:ln>
      </xdr:spPr>
    </xdr:pic>
    <xdr:clientData/>
  </xdr:twoCellAnchor>
  <xdr:twoCellAnchor editAs="oneCell">
    <xdr:from>
      <xdr:col>10</xdr:col>
      <xdr:colOff>650487</xdr:colOff>
      <xdr:row>15</xdr:row>
      <xdr:rowOff>116158</xdr:rowOff>
    </xdr:from>
    <xdr:to>
      <xdr:col>10</xdr:col>
      <xdr:colOff>3231762</xdr:colOff>
      <xdr:row>15</xdr:row>
      <xdr:rowOff>973408</xdr:rowOff>
    </xdr:to>
    <xdr:pic>
      <xdr:nvPicPr>
        <xdr:cNvPr id="6" name="Imagen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82377" y="7782621"/>
          <a:ext cx="2581275" cy="857250"/>
        </a:xfrm>
        <a:prstGeom prst="rect">
          <a:avLst/>
        </a:prstGeom>
        <a:noFill/>
        <a:ln>
          <a:noFill/>
        </a:ln>
      </xdr:spPr>
    </xdr:pic>
    <xdr:clientData/>
  </xdr:twoCellAnchor>
  <xdr:twoCellAnchor editAs="oneCell">
    <xdr:from>
      <xdr:col>10</xdr:col>
      <xdr:colOff>778262</xdr:colOff>
      <xdr:row>16</xdr:row>
      <xdr:rowOff>348476</xdr:rowOff>
    </xdr:from>
    <xdr:to>
      <xdr:col>10</xdr:col>
      <xdr:colOff>3155702</xdr:colOff>
      <xdr:row>16</xdr:row>
      <xdr:rowOff>897116</xdr:rowOff>
    </xdr:to>
    <xdr:pic>
      <xdr:nvPicPr>
        <xdr:cNvPr id="7" name="Imagen 6"/>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110152" y="9153293"/>
          <a:ext cx="2377440" cy="548640"/>
        </a:xfrm>
        <a:prstGeom prst="rect">
          <a:avLst/>
        </a:prstGeom>
        <a:noFill/>
        <a:ln>
          <a:noFill/>
        </a:ln>
      </xdr:spPr>
    </xdr:pic>
    <xdr:clientData/>
  </xdr:twoCellAnchor>
  <xdr:twoCellAnchor editAs="oneCell">
    <xdr:from>
      <xdr:col>10</xdr:col>
      <xdr:colOff>476250</xdr:colOff>
      <xdr:row>17</xdr:row>
      <xdr:rowOff>383323</xdr:rowOff>
    </xdr:from>
    <xdr:to>
      <xdr:col>10</xdr:col>
      <xdr:colOff>3585210</xdr:colOff>
      <xdr:row>17</xdr:row>
      <xdr:rowOff>931963</xdr:rowOff>
    </xdr:to>
    <xdr:pic>
      <xdr:nvPicPr>
        <xdr:cNvPr id="8" name="Imagen 7"/>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808140" y="10326494"/>
          <a:ext cx="3108960" cy="548640"/>
        </a:xfrm>
        <a:prstGeom prst="rect">
          <a:avLst/>
        </a:prstGeom>
        <a:noFill/>
        <a:ln>
          <a:noFill/>
        </a:ln>
      </xdr:spPr>
    </xdr:pic>
    <xdr:clientData/>
  </xdr:twoCellAnchor>
  <xdr:twoCellAnchor editAs="oneCell">
    <xdr:from>
      <xdr:col>10</xdr:col>
      <xdr:colOff>929270</xdr:colOff>
      <xdr:row>18</xdr:row>
      <xdr:rowOff>243934</xdr:rowOff>
    </xdr:from>
    <xdr:to>
      <xdr:col>10</xdr:col>
      <xdr:colOff>2834270</xdr:colOff>
      <xdr:row>18</xdr:row>
      <xdr:rowOff>1000589</xdr:rowOff>
    </xdr:to>
    <xdr:pic>
      <xdr:nvPicPr>
        <xdr:cNvPr id="9" name="Imagen 8"/>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261160" y="11325458"/>
          <a:ext cx="1905000" cy="7566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10" zoomScale="82" zoomScaleNormal="82" zoomScalePageLayoutView="140" workbookViewId="0">
      <selection activeCell="J19" sqref="J19"/>
    </sheetView>
  </sheetViews>
  <sheetFormatPr baseColWidth="10" defaultColWidth="10.875" defaultRowHeight="13.5" x14ac:dyDescent="0.25"/>
  <cols>
    <col min="1" max="1" width="7.875" style="53" customWidth="1"/>
    <col min="2" max="2" width="21" style="53" customWidth="1"/>
    <col min="3" max="3" width="21.25" style="53" customWidth="1"/>
    <col min="4" max="4" width="18.5" style="53" customWidth="1"/>
    <col min="5" max="5" width="13.125" style="53" customWidth="1"/>
    <col min="6" max="6" width="28.25" style="53" customWidth="1"/>
    <col min="7" max="7" width="20.5" style="53" customWidth="1"/>
    <col min="8" max="8" width="28.625" style="53" customWidth="1"/>
    <col min="9" max="9" width="20.5" style="53" customWidth="1"/>
    <col min="10" max="10" width="34.875" style="56" customWidth="1"/>
    <col min="11" max="11" width="56.5" style="56" customWidth="1"/>
    <col min="12" max="12" width="20.375" style="53" customWidth="1"/>
    <col min="13" max="13" width="14.5" style="53" customWidth="1"/>
    <col min="14" max="16384" width="10.875" style="53"/>
  </cols>
  <sheetData>
    <row r="1" spans="1:16" ht="16.5" thickBot="1" x14ac:dyDescent="0.3">
      <c r="A1" s="52"/>
      <c r="B1" s="52"/>
      <c r="C1" s="52"/>
      <c r="D1" s="52"/>
      <c r="F1" s="52"/>
      <c r="G1" s="52"/>
      <c r="H1" s="54"/>
      <c r="I1" s="54"/>
      <c r="J1" s="23"/>
      <c r="K1" s="23"/>
    </row>
    <row r="2" spans="1:16" ht="15.75" x14ac:dyDescent="0.25">
      <c r="A2" s="52"/>
      <c r="B2" s="55" t="s">
        <v>0</v>
      </c>
      <c r="C2" s="80" t="s">
        <v>22</v>
      </c>
      <c r="D2" s="81"/>
      <c r="F2" s="73" t="s">
        <v>1</v>
      </c>
      <c r="G2" s="74"/>
      <c r="H2" s="54"/>
      <c r="I2" s="54"/>
      <c r="J2" s="23"/>
    </row>
    <row r="3" spans="1:16" ht="15.75" x14ac:dyDescent="0.25">
      <c r="A3" s="52"/>
      <c r="B3" s="57" t="s">
        <v>9</v>
      </c>
      <c r="C3" s="82">
        <v>5</v>
      </c>
      <c r="D3" s="83"/>
      <c r="F3" s="75"/>
      <c r="G3" s="76"/>
      <c r="H3" s="54"/>
      <c r="I3" s="54"/>
      <c r="J3" s="23"/>
    </row>
    <row r="4" spans="1:16" ht="15.75" x14ac:dyDescent="0.25">
      <c r="A4" s="52"/>
      <c r="B4" s="57" t="s">
        <v>55</v>
      </c>
      <c r="C4" s="84" t="s">
        <v>151</v>
      </c>
      <c r="D4" s="85"/>
      <c r="E4" s="52"/>
      <c r="F4" s="58" t="s">
        <v>56</v>
      </c>
      <c r="G4" s="59" t="s">
        <v>57</v>
      </c>
      <c r="H4" s="54"/>
      <c r="I4" s="54"/>
      <c r="J4" s="23"/>
      <c r="K4" s="23"/>
    </row>
    <row r="5" spans="1:16" ht="16.5" thickBot="1" x14ac:dyDescent="0.3">
      <c r="A5" s="52"/>
      <c r="B5" s="60" t="s">
        <v>2</v>
      </c>
      <c r="C5" s="86" t="s">
        <v>150</v>
      </c>
      <c r="D5" s="87"/>
      <c r="E5" s="52"/>
      <c r="F5" s="61" t="str">
        <f>IF(G4="Recurso","Motor del recurso","")</f>
        <v>Motor del recurso</v>
      </c>
      <c r="G5" s="61" t="s">
        <v>58</v>
      </c>
      <c r="H5" s="54"/>
      <c r="I5" s="62"/>
      <c r="J5" s="23"/>
      <c r="K5" s="23"/>
    </row>
    <row r="6" spans="1:16" ht="16.5" thickBot="1" x14ac:dyDescent="0.3">
      <c r="A6" s="52"/>
      <c r="B6" s="52"/>
      <c r="C6" s="52"/>
      <c r="D6" s="52"/>
      <c r="E6" s="63"/>
      <c r="F6" s="52"/>
      <c r="G6" s="52"/>
      <c r="H6" s="54"/>
      <c r="I6" s="54"/>
      <c r="J6" s="23"/>
      <c r="K6" s="23"/>
    </row>
    <row r="7" spans="1:16" ht="15" customHeight="1" x14ac:dyDescent="0.25">
      <c r="A7" s="52"/>
      <c r="B7" s="16" t="s">
        <v>41</v>
      </c>
      <c r="C7" s="1" t="s">
        <v>152</v>
      </c>
      <c r="D7" s="64" t="s">
        <v>40</v>
      </c>
      <c r="F7" s="52"/>
      <c r="G7" s="52"/>
      <c r="H7" s="52"/>
      <c r="I7" s="52"/>
      <c r="J7" s="23"/>
      <c r="K7" s="23"/>
    </row>
    <row r="8" spans="1:16" s="69" customFormat="1" ht="16.5" thickBot="1" x14ac:dyDescent="0.3">
      <c r="A8" s="65"/>
      <c r="B8" s="65"/>
      <c r="C8" s="65"/>
      <c r="D8" s="66"/>
      <c r="E8" s="66"/>
      <c r="F8" s="77" t="s">
        <v>63</v>
      </c>
      <c r="G8" s="78"/>
      <c r="H8" s="78"/>
      <c r="I8" s="79"/>
      <c r="J8" s="67"/>
      <c r="K8" s="68"/>
      <c r="L8" s="53"/>
      <c r="M8" s="53"/>
      <c r="N8" s="53"/>
      <c r="O8" s="53"/>
      <c r="P8" s="53"/>
    </row>
    <row r="9" spans="1:16" ht="26.25" thickBot="1" x14ac:dyDescent="0.3">
      <c r="A9" s="14" t="s">
        <v>3</v>
      </c>
      <c r="B9" s="72" t="s">
        <v>10</v>
      </c>
      <c r="C9" s="6" t="s">
        <v>4</v>
      </c>
      <c r="D9" s="6" t="s">
        <v>5</v>
      </c>
      <c r="E9" s="6" t="s">
        <v>6</v>
      </c>
      <c r="F9" s="48" t="s">
        <v>62</v>
      </c>
      <c r="G9" s="48" t="s">
        <v>60</v>
      </c>
      <c r="H9" s="48" t="s">
        <v>61</v>
      </c>
      <c r="I9" s="48" t="s">
        <v>138</v>
      </c>
      <c r="J9" s="7" t="s">
        <v>7</v>
      </c>
      <c r="K9" s="8" t="s">
        <v>8</v>
      </c>
    </row>
    <row r="10" spans="1:16" s="68" customFormat="1" ht="60.6" customHeight="1" x14ac:dyDescent="0.25">
      <c r="A10" s="2" t="str">
        <f>IF(OR(B10&lt;&gt;"",J10&lt;&gt;""),"IMG01","")</f>
        <v>IMG01</v>
      </c>
      <c r="B10" s="106" t="s">
        <v>153</v>
      </c>
      <c r="C10" s="9" t="str">
        <f>IF(OR(B10&lt;&gt;"",J10&lt;&gt;""),IF($G$4="Recurso",CONCATENATE($G$4," ",$G$5),$G$4),"")</f>
        <v>Recurso M5A</v>
      </c>
      <c r="D10" s="3" t="s">
        <v>154</v>
      </c>
      <c r="E10" s="3" t="s">
        <v>147</v>
      </c>
      <c r="F10" s="3" t="str">
        <f>IF(OR(B10&lt;&gt;"",J10&lt;&gt;""),CONCATENATE($C$7,"_",$A10,IF($G$4="Cuaderno de Estudio","_small",CONCATENATE(IF(I10="","","n"),IF(LEFT($G$5,1)="F",".jpg",".png")))),"")</f>
        <v>MA_05_03_CO_REC300_IMG01n.png</v>
      </c>
      <c r="G10" s="3" t="str">
        <f>IF(F10&lt;&gt;"",IF($G$4="Recurso",IF(LEFT($G$5,1)="M",VLOOKUP($G$5,'Definición técnica de imagenes'!$A$3:$G$17,5,FALSE),IF($G$5="F1",'Definición técnica de imagenes'!$E$15,'Definición técnica de imagenes'!$F$13)),'Definición técnica de imagenes'!$E$16),"")</f>
        <v>286 x 286 px</v>
      </c>
      <c r="H10" s="3" t="str">
        <f>IF(I10&lt;&gt;"",IF(OR(B10&lt;&gt;"",J10&lt;&gt;""),CONCATENATE($C$7,"_",$A10,IF($G$4="Cuaderno de Estudio","_zoom",CONCATENATE("a",IF(LEFT($G$5,1)="F",".jpg",".png")))),""),"")</f>
        <v>MA_05_03_CO_REC300_IMG01a.png</v>
      </c>
      <c r="I10" s="3" t="str">
        <f>IF(OR(B10&lt;&gt;"",J10&lt;&gt;""),IF($G$4="Recurso",IF(LEFT($G$5,1)="M",VLOOKUP($G$5,'Definición técnica de imagenes'!$A$3:$G$17,6,FALSE),IF($G$5="F1","","")),'Definición técnica de imagenes'!$F$16),"")</f>
        <v>500 x 500 px</v>
      </c>
      <c r="J10" s="50" t="s">
        <v>155</v>
      </c>
      <c r="K10" s="4"/>
    </row>
    <row r="11" spans="1:16" s="68" customFormat="1" ht="90" customHeight="1" x14ac:dyDescent="0.25">
      <c r="A11" s="2" t="s">
        <v>148</v>
      </c>
      <c r="B11" s="106" t="s">
        <v>153</v>
      </c>
      <c r="C11" s="9" t="str">
        <f t="shared" ref="C11:C22" si="0">IF(OR(B11&lt;&gt;"",J11&lt;&gt;""),IF($G$4="Recurso",CONCATENATE($G$4," ",$G$5),$G$4),"")</f>
        <v>Recurso M5A</v>
      </c>
      <c r="D11" s="3" t="s">
        <v>154</v>
      </c>
      <c r="E11" s="3" t="s">
        <v>147</v>
      </c>
      <c r="F11" s="3" t="str">
        <f t="shared" ref="F11:F74" si="1">IF(OR(B11&lt;&gt;"",J11&lt;&gt;""),CONCATENATE($C$7,"_",$A11,IF($G$4="Cuaderno de Estudio","_small",CONCATENATE(IF(I11="","","n"),IF(LEFT($G$5,1)="F",".jpg",".png")))),"")</f>
        <v>MA_05_03_CO_REC300_IMG02n.png</v>
      </c>
      <c r="G11" s="3" t="str">
        <f>IF(F11&lt;&gt;"",IF($G$4="Recurso",IF(LEFT($G$5,1)="M",VLOOKUP($G$5,'Definición técnica de imagenes'!$A$3:$G$17,5,FALSE),IF($G$5="F1",'Definición técnica de imagenes'!$E$15,'Definición técnica de imagenes'!$F$13)),'Definición técnica de imagenes'!$E$16),"")</f>
        <v>286 x 286 px</v>
      </c>
      <c r="H11" s="3" t="str">
        <f t="shared" ref="H11:H74" si="2">IF(I11&lt;&gt;"",IF(OR(B11&lt;&gt;"",J11&lt;&gt;""),CONCATENATE($C$7,"_",$A11,IF($G$4="Cuaderno de Estudio","_zoom",CONCATENATE("a",IF(LEFT($G$5,1)="F",".jpg",".png")))),""),"")</f>
        <v>MA_05_03_CO_REC300_IMG02a.png</v>
      </c>
      <c r="I11" s="3" t="str">
        <f>IF(OR(B11&lt;&gt;"",J11&lt;&gt;""),IF($G$4="Recurso",IF(LEFT($G$5,1)="M",VLOOKUP($G$5,'Definición técnica de imagenes'!$A$3:$G$17,6,FALSE),IF($G$5="F1","","")),'Definición técnica de imagenes'!$F$16),"")</f>
        <v>500 x 500 px</v>
      </c>
      <c r="J11" s="50" t="s">
        <v>156</v>
      </c>
      <c r="K11" s="3"/>
    </row>
    <row r="12" spans="1:16" s="68" customFormat="1" ht="60.6" customHeight="1" x14ac:dyDescent="0.25">
      <c r="A12" s="2" t="s">
        <v>149</v>
      </c>
      <c r="B12" s="107">
        <v>211512253</v>
      </c>
      <c r="C12" s="9" t="str">
        <f t="shared" si="0"/>
        <v>Recurso M5A</v>
      </c>
      <c r="D12" s="3" t="s">
        <v>146</v>
      </c>
      <c r="E12" s="3" t="s">
        <v>147</v>
      </c>
      <c r="F12" s="3" t="str">
        <f t="shared" si="1"/>
        <v>MA_05_03_CO_REC300_IMG03n.png</v>
      </c>
      <c r="G12" s="3" t="str">
        <f>IF(F12&lt;&gt;"",IF($G$4="Recurso",IF(LEFT($G$5,1)="M",VLOOKUP($G$5,'Definición técnica de imagenes'!$A$3:$G$17,5,FALSE),IF($G$5="F1",'Definición técnica de imagenes'!$E$15,'Definición técnica de imagenes'!$F$13)),'Definición técnica de imagenes'!$E$16),"")</f>
        <v>286 x 286 px</v>
      </c>
      <c r="H12" s="3" t="str">
        <f t="shared" si="2"/>
        <v>MA_05_03_CO_REC300_IMG03a.png</v>
      </c>
      <c r="I12" s="3" t="str">
        <f>IF(OR(B12&lt;&gt;"",J12&lt;&gt;""),IF($G$4="Recurso",IF(LEFT($G$5,1)="M",VLOOKUP($G$5,'Definición técnica de imagenes'!$A$3:$G$17,6,FALSE),IF($G$5="F1","","")),'Definición técnica de imagenes'!$F$16),"")</f>
        <v>500 x 500 px</v>
      </c>
      <c r="J12" s="50" t="s">
        <v>157</v>
      </c>
      <c r="K12" s="4"/>
    </row>
    <row r="13" spans="1:16" s="68" customFormat="1" ht="90" customHeight="1" x14ac:dyDescent="0.25">
      <c r="A13" s="2" t="s">
        <v>158</v>
      </c>
      <c r="B13" s="106" t="s">
        <v>153</v>
      </c>
      <c r="C13" s="9" t="str">
        <f t="shared" ref="C13:C15" si="3">IF(OR(B13&lt;&gt;"",J13&lt;&gt;""),IF($G$4="Recurso",CONCATENATE($G$4," ",$G$5),$G$4),"")</f>
        <v>Recurso M5A</v>
      </c>
      <c r="D13" s="3" t="s">
        <v>154</v>
      </c>
      <c r="E13" s="3" t="s">
        <v>147</v>
      </c>
      <c r="F13" s="3" t="str">
        <f>IF(OR(B13&lt;&gt;"",J13&lt;&gt;""),CONCATENATE($C$7,"_",$A13,IF($G$4="Cuaderno de Estudio","_small",CONCATENATE(IF(I13="","","n"),IF(LEFT($G$5,1)="F",".jpg",".png")))),"")</f>
        <v>MA_05_03_CO_REC300_IMG04n.png</v>
      </c>
      <c r="G13" s="3" t="str">
        <f>IF(F13&lt;&gt;"",IF($G$4="Recurso",IF(LEFT($G$5,1)="M",VLOOKUP($G$5,'Definición técnica de imagenes'!$A$3:$G$17,5,FALSE),IF($G$5="F1",'Definición técnica de imagenes'!$E$15,'Definición técnica de imagenes'!$F$13)),'Definición técnica de imagenes'!$E$16),"")</f>
        <v>286 x 286 px</v>
      </c>
      <c r="H13" s="3" t="str">
        <f t="shared" ref="H13" si="4">IF(I13&lt;&gt;"",IF(OR(B13&lt;&gt;"",J13&lt;&gt;""),CONCATENATE($C$7,"_",$A13,IF($G$4="Cuaderno de Estudio","_zoom",CONCATENATE("a",IF(LEFT($G$5,1)="F",".jpg",".png")))),""),"")</f>
        <v>MA_05_03_CO_REC300_IMG04a.png</v>
      </c>
      <c r="I13" s="3" t="str">
        <f>IF(OR(B13&lt;&gt;"",J13&lt;&gt;""),IF($G$4="Recurso",IF(LEFT($G$5,1)="M",VLOOKUP($G$5,'Definición técnica de imagenes'!$A$3:$G$17,6,FALSE),IF($G$5="F1","","")),'Definición técnica de imagenes'!$F$16),"")</f>
        <v>500 x 500 px</v>
      </c>
      <c r="J13" s="50" t="s">
        <v>159</v>
      </c>
      <c r="K13" s="4"/>
    </row>
    <row r="14" spans="1:16" s="68" customFormat="1" ht="60.6" customHeight="1" x14ac:dyDescent="0.25">
      <c r="A14" s="2" t="s">
        <v>160</v>
      </c>
      <c r="B14" s="108">
        <v>204953527</v>
      </c>
      <c r="C14" s="9" t="str">
        <f t="shared" si="3"/>
        <v>Recurso M5A</v>
      </c>
      <c r="D14" s="51" t="s">
        <v>146</v>
      </c>
      <c r="E14" s="51" t="s">
        <v>147</v>
      </c>
      <c r="F14" s="3" t="str">
        <f>IF(OR(B14&lt;&gt;"",J14&lt;&gt;""),CONCATENATE($C$7,"_",$A14,IF($G$4="Cuaderno de Estudio","_small",CONCATENATE(IF(I14="","","n"),IF(LEFT($G$5,1)="F",".jpg",".png")))),"")</f>
        <v>MA_05_03_CO_REC300_IMG05n.png</v>
      </c>
      <c r="G14" s="3" t="str">
        <f>IF(F14&lt;&gt;"",IF($G$4="Recurso",IF(LEFT($G$5,1)="M",VLOOKUP($G$5,'Definición técnica de imagenes'!$A$3:$G$17,5,FALSE),IF($G$5="F1",'Definición técnica de imagenes'!$E$15,'Definición técnica de imagenes'!$F$13)),'Definición técnica de imagenes'!$E$16),"")</f>
        <v>286 x 286 px</v>
      </c>
      <c r="H14" s="3" t="str">
        <f t="shared" ref="H14:H15" si="5">IF(I14&lt;&gt;"",IF(OR(B14&lt;&gt;"",J14&lt;&gt;""),CONCATENATE($C$7,"_",$A14,IF($G$4="Cuaderno de Estudio","_zoom",CONCATENATE("a",IF(LEFT($G$5,1)="F",".jpg",".png")))),""),"")</f>
        <v>MA_05_03_CO_REC300_IMG05a.png</v>
      </c>
      <c r="I14" s="3" t="str">
        <f>IF(OR(B14&lt;&gt;"",J14&lt;&gt;""),IF($G$4="Recurso",IF(LEFT($G$5,1)="M",VLOOKUP($G$5,'Definición técnica de imagenes'!$A$3:$G$17,6,FALSE),IF($G$5="F1","","")),'Definición técnica de imagenes'!$F$16),"")</f>
        <v>500 x 500 px</v>
      </c>
      <c r="J14" s="50" t="s">
        <v>161</v>
      </c>
      <c r="K14" s="4"/>
    </row>
    <row r="15" spans="1:16" s="68" customFormat="1" ht="90" customHeight="1" x14ac:dyDescent="0.25">
      <c r="A15" s="2" t="s">
        <v>162</v>
      </c>
      <c r="B15" s="106" t="s">
        <v>153</v>
      </c>
      <c r="C15" s="9" t="str">
        <f t="shared" si="3"/>
        <v>Recurso M5A</v>
      </c>
      <c r="D15" s="51" t="s">
        <v>154</v>
      </c>
      <c r="E15" s="51" t="s">
        <v>147</v>
      </c>
      <c r="F15" s="3" t="str">
        <f>IF(OR(B15&lt;&gt;"",J15&lt;&gt;""),CONCATENATE($C$7,"_",$A15,IF($G$4="Cuaderno de Estudio","_small",CONCATENATE(IF(I15="","","n"),IF(LEFT($G$5,1)="F",".jpg",".png")))),"")</f>
        <v>MA_05_03_CO_REC300_IMG06n.png</v>
      </c>
      <c r="G15" s="3" t="str">
        <f>IF(F15&lt;&gt;"",IF($G$4="Recurso",IF(LEFT($G$5,1)="M",VLOOKUP($G$5,'Definición técnica de imagenes'!$A$3:$G$17,5,FALSE),IF($G$5="F1",'Definición técnica de imagenes'!$E$15,'Definición técnica de imagenes'!$F$13)),'Definición técnica de imagenes'!$E$16),"")</f>
        <v>286 x 286 px</v>
      </c>
      <c r="H15" s="3" t="str">
        <f t="shared" si="5"/>
        <v>MA_05_03_CO_REC300_IMG06a.png</v>
      </c>
      <c r="I15" s="3" t="str">
        <f>IF(OR(B15&lt;&gt;"",J15&lt;&gt;""),IF($G$4="Recurso",IF(LEFT($G$5,1)="M",VLOOKUP($G$5,'Definición técnica de imagenes'!$A$3:$G$17,6,FALSE),IF($G$5="F1","","")),'Definición técnica de imagenes'!$F$16),"")</f>
        <v>500 x 500 px</v>
      </c>
      <c r="J15" s="50" t="s">
        <v>164</v>
      </c>
      <c r="K15" s="13"/>
    </row>
    <row r="16" spans="1:16" s="68" customFormat="1" ht="90" customHeight="1" x14ac:dyDescent="0.25">
      <c r="A16" s="2" t="s">
        <v>163</v>
      </c>
      <c r="B16" s="106" t="s">
        <v>153</v>
      </c>
      <c r="C16" s="9" t="str">
        <f t="shared" ref="C16" si="6">IF(OR(B16&lt;&gt;"",J16&lt;&gt;""),IF($G$4="Recurso",CONCATENATE($G$4," ",$G$5),$G$4),"")</f>
        <v>Recurso M5A</v>
      </c>
      <c r="D16" s="51" t="s">
        <v>154</v>
      </c>
      <c r="E16" s="51" t="s">
        <v>147</v>
      </c>
      <c r="F16" s="3" t="str">
        <f>IF(OR(B16&lt;&gt;"",J16&lt;&gt;""),CONCATENATE($C$7,"_",$A16,IF($G$4="Cuaderno de Estudio","_small",CONCATENATE(IF(I16="","","n"),IF(LEFT($G$5,1)="F",".jpg",".png")))),"")</f>
        <v>MA_05_03_CO_REC300_IMG07n.png</v>
      </c>
      <c r="G16" s="3" t="str">
        <f>IF(F16&lt;&gt;"",IF($G$4="Recurso",IF(LEFT($G$5,1)="M",VLOOKUP($G$5,'Definición técnica de imagenes'!$A$3:$G$17,5,FALSE),IF($G$5="F1",'Definición técnica de imagenes'!$E$15,'Definición técnica de imagenes'!$F$13)),'Definición técnica de imagenes'!$E$16),"")</f>
        <v>286 x 286 px</v>
      </c>
      <c r="H16" s="3" t="str">
        <f t="shared" ref="H16" si="7">IF(I16&lt;&gt;"",IF(OR(B16&lt;&gt;"",J16&lt;&gt;""),CONCATENATE($C$7,"_",$A16,IF($G$4="Cuaderno de Estudio","_zoom",CONCATENATE("a",IF(LEFT($G$5,1)="F",".jpg",".png")))),""),"")</f>
        <v>MA_05_03_CO_REC300_IMG07a.png</v>
      </c>
      <c r="I16" s="3" t="str">
        <f>IF(OR(B16&lt;&gt;"",J16&lt;&gt;""),IF($G$4="Recurso",IF(LEFT($G$5,1)="M",VLOOKUP($G$5,'Definición técnica de imagenes'!$A$3:$G$17,6,FALSE),IF($G$5="F1","","")),'Definición técnica de imagenes'!$F$16),"")</f>
        <v>500 x 500 px</v>
      </c>
      <c r="J16" s="13" t="s">
        <v>165</v>
      </c>
      <c r="K16" s="70"/>
    </row>
    <row r="17" spans="1:11" s="68" customFormat="1" ht="90" customHeight="1" x14ac:dyDescent="0.25">
      <c r="A17" s="2" t="s">
        <v>166</v>
      </c>
      <c r="B17" s="106" t="s">
        <v>153</v>
      </c>
      <c r="C17" s="9" t="str">
        <f t="shared" ref="C17" si="8">IF(OR(B17&lt;&gt;"",J17&lt;&gt;""),IF($G$4="Recurso",CONCATENATE($G$4," ",$G$5),$G$4),"")</f>
        <v>Recurso M5A</v>
      </c>
      <c r="D17" s="51" t="s">
        <v>154</v>
      </c>
      <c r="E17" s="51" t="s">
        <v>147</v>
      </c>
      <c r="F17" s="3" t="str">
        <f>IF(OR(B17&lt;&gt;"",J17&lt;&gt;""),CONCATENATE($C$7,"_",$A17,IF($G$4="Cuaderno de Estudio","_small",CONCATENATE(IF(I17="","","n"),IF(LEFT($G$5,1)="F",".jpg",".png")))),"")</f>
        <v>MA_05_03_CO_REC300_IMG08n.png</v>
      </c>
      <c r="G17" s="3" t="str">
        <f>IF(F17&lt;&gt;"",IF($G$4="Recurso",IF(LEFT($G$5,1)="M",VLOOKUP($G$5,'Definición técnica de imagenes'!$A$3:$G$17,5,FALSE),IF($G$5="F1",'Definición técnica de imagenes'!$E$15,'Definición técnica de imagenes'!$F$13)),'Definición técnica de imagenes'!$E$16),"")</f>
        <v>286 x 286 px</v>
      </c>
      <c r="H17" s="3" t="str">
        <f t="shared" ref="H17" si="9">IF(I17&lt;&gt;"",IF(OR(B17&lt;&gt;"",J17&lt;&gt;""),CONCATENATE($C$7,"_",$A17,IF($G$4="Cuaderno de Estudio","_zoom",CONCATENATE("a",IF(LEFT($G$5,1)="F",".jpg",".png")))),""),"")</f>
        <v>MA_05_03_CO_REC300_IMG08a.png</v>
      </c>
      <c r="I17" s="3" t="str">
        <f>IF(OR(B17&lt;&gt;"",J17&lt;&gt;""),IF($G$4="Recurso",IF(LEFT($G$5,1)="M",VLOOKUP($G$5,'Definición técnica de imagenes'!$A$3:$G$17,6,FALSE),IF($G$5="F1","","")),'Definición técnica de imagenes'!$F$16),"")</f>
        <v>500 x 500 px</v>
      </c>
      <c r="J17" s="13" t="s">
        <v>167</v>
      </c>
      <c r="K17" s="13"/>
    </row>
    <row r="18" spans="1:11" s="68" customFormat="1" ht="90" customHeight="1" x14ac:dyDescent="0.25">
      <c r="A18" s="2" t="s">
        <v>168</v>
      </c>
      <c r="B18" s="106" t="s">
        <v>153</v>
      </c>
      <c r="C18" s="9" t="str">
        <f t="shared" ref="C18" si="10">IF(OR(B18&lt;&gt;"",J18&lt;&gt;""),IF($G$4="Recurso",CONCATENATE($G$4," ",$G$5),$G$4),"")</f>
        <v>Recurso M5A</v>
      </c>
      <c r="D18" s="51" t="s">
        <v>154</v>
      </c>
      <c r="E18" s="51" t="s">
        <v>147</v>
      </c>
      <c r="F18" s="3" t="str">
        <f>IF(OR(B18&lt;&gt;"",J18&lt;&gt;""),CONCATENATE($C$7,"_",$A18,IF($G$4="Cuaderno de Estudio","_small",CONCATENATE(IF(I18="","","n"),IF(LEFT($G$5,1)="F",".jpg",".png")))),"")</f>
        <v>MA_05_03_CO_REC300_IMG09n.png</v>
      </c>
      <c r="G18" s="3" t="str">
        <f>IF(F18&lt;&gt;"",IF($G$4="Recurso",IF(LEFT($G$5,1)="M",VLOOKUP($G$5,'Definición técnica de imagenes'!$A$3:$G$17,5,FALSE),IF($G$5="F1",'Definición técnica de imagenes'!$E$15,'Definición técnica de imagenes'!$F$13)),'Definición técnica de imagenes'!$E$16),"")</f>
        <v>286 x 286 px</v>
      </c>
      <c r="H18" s="3" t="str">
        <f t="shared" ref="H18" si="11">IF(I18&lt;&gt;"",IF(OR(B18&lt;&gt;"",J18&lt;&gt;""),CONCATENATE($C$7,"_",$A18,IF($G$4="Cuaderno de Estudio","_zoom",CONCATENATE("a",IF(LEFT($G$5,1)="F",".jpg",".png")))),""),"")</f>
        <v>MA_05_03_CO_REC300_IMG09a.png</v>
      </c>
      <c r="I18" s="3" t="str">
        <f>IF(OR(B18&lt;&gt;"",J18&lt;&gt;""),IF($G$4="Recurso",IF(LEFT($G$5,1)="M",VLOOKUP($G$5,'Definición técnica de imagenes'!$A$3:$G$17,6,FALSE),IF($G$5="F1","","")),'Definición técnica de imagenes'!$F$16),"")</f>
        <v>500 x 500 px</v>
      </c>
      <c r="J18" s="13" t="s">
        <v>169</v>
      </c>
      <c r="K18" s="13"/>
    </row>
    <row r="19" spans="1:11" s="68" customFormat="1" ht="90" customHeight="1" x14ac:dyDescent="0.25">
      <c r="A19" s="2" t="s">
        <v>170</v>
      </c>
      <c r="B19" s="106" t="s">
        <v>153</v>
      </c>
      <c r="C19" s="9" t="str">
        <f t="shared" ref="C19" si="12">IF(OR(B19&lt;&gt;"",J19&lt;&gt;""),IF($G$4="Recurso",CONCATENATE($G$4," ",$G$5),$G$4),"")</f>
        <v>Recurso M5A</v>
      </c>
      <c r="D19" s="51" t="s">
        <v>154</v>
      </c>
      <c r="E19" s="51" t="s">
        <v>147</v>
      </c>
      <c r="F19" s="3" t="str">
        <f>IF(OR(B19&lt;&gt;"",J19&lt;&gt;""),CONCATENATE($C$7,"_",$A19,IF($G$4="Cuaderno de Estudio","_small",CONCATENATE(IF(I19="","","n"),IF(LEFT($G$5,1)="F",".jpg",".png")))),"")</f>
        <v>MA_05_03_CO_REC300_IMG10n.png</v>
      </c>
      <c r="G19" s="3" t="str">
        <f>IF(F19&lt;&gt;"",IF($G$4="Recurso",IF(LEFT($G$5,1)="M",VLOOKUP($G$5,'Definición técnica de imagenes'!$A$3:$G$17,5,FALSE),IF($G$5="F1",'Definición técnica de imagenes'!$E$15,'Definición técnica de imagenes'!$F$13)),'Definición técnica de imagenes'!$E$16),"")</f>
        <v>286 x 286 px</v>
      </c>
      <c r="H19" s="3" t="str">
        <f t="shared" ref="H19" si="13">IF(I19&lt;&gt;"",IF(OR(B19&lt;&gt;"",J19&lt;&gt;""),CONCATENATE($C$7,"_",$A19,IF($G$4="Cuaderno de Estudio","_zoom",CONCATENATE("a",IF(LEFT($G$5,1)="F",".jpg",".png")))),""),"")</f>
        <v>MA_05_03_CO_REC300_IMG10a.png</v>
      </c>
      <c r="I19" s="3" t="str">
        <f>IF(OR(B19&lt;&gt;"",J19&lt;&gt;""),IF($G$4="Recurso",IF(LEFT($G$5,1)="M",VLOOKUP($G$5,'Definición técnica de imagenes'!$A$3:$G$17,6,FALSE),IF($G$5="F1","","")),'Definición técnica de imagenes'!$F$16),"")</f>
        <v>500 x 500 px</v>
      </c>
      <c r="J19" s="13" t="s">
        <v>171</v>
      </c>
      <c r="K19" s="70"/>
    </row>
    <row r="20" spans="1:11" s="68" customFormat="1" x14ac:dyDescent="0.25">
      <c r="A20" s="2" t="str">
        <f t="shared" ref="A20:A30" si="14">IF(OR(B20&lt;&gt;"",J20&lt;&gt;""),CONCATENATE(LEFT(A19,3),IF(MID(A19,4,2)+1&lt;10,CONCATENATE("0",MID(A19,4,2)+1))),"")</f>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68" customFormat="1" x14ac:dyDescent="0.25">
      <c r="A21" s="2" t="str">
        <f t="shared" si="14"/>
        <v/>
      </c>
      <c r="B21" s="71"/>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68" customFormat="1" x14ac:dyDescent="0.25">
      <c r="A22" s="2" t="str">
        <f t="shared" si="14"/>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68" customFormat="1" x14ac:dyDescent="0.25">
      <c r="A23" s="2" t="str">
        <f t="shared" si="14"/>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68" customFormat="1" x14ac:dyDescent="0.25">
      <c r="A24" s="2" t="str">
        <f t="shared" si="14"/>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68" customFormat="1" x14ac:dyDescent="0.25">
      <c r="A25" s="2" t="str">
        <f t="shared" si="14"/>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68" customFormat="1" x14ac:dyDescent="0.25">
      <c r="A26" s="2" t="str">
        <f t="shared" si="14"/>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68" customFormat="1" x14ac:dyDescent="0.25">
      <c r="A27" s="2" t="str">
        <f t="shared" si="14"/>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68" customFormat="1" x14ac:dyDescent="0.25">
      <c r="A28" s="2" t="str">
        <f t="shared" si="14"/>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68" customFormat="1" x14ac:dyDescent="0.25">
      <c r="A29" s="2" t="str">
        <f t="shared" si="14"/>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68" customFormat="1" x14ac:dyDescent="0.25">
      <c r="A30" s="2" t="str">
        <f t="shared" si="14"/>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68"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68"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68"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68"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68"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68"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68"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68"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68"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68"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68"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68"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68"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68"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68"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68"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68"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68"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68"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68"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68"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68"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68"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68"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68"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68"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68"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68"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68"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68"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68"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68"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68"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68"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68"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68"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68"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68"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68"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68"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68"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68"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68"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68"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68" customFormat="1" x14ac:dyDescent="0.25">
      <c r="A75" s="2"/>
      <c r="B75" s="2"/>
      <c r="C75" s="2"/>
      <c r="D75" s="3"/>
      <c r="E75" s="3"/>
      <c r="F75" s="3" t="str">
        <f t="shared" ref="F75:F108" si="15">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16">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68" customFormat="1" x14ac:dyDescent="0.25">
      <c r="A76" s="2"/>
      <c r="B76" s="2"/>
      <c r="C76" s="2"/>
      <c r="D76" s="3"/>
      <c r="E76" s="3"/>
      <c r="F76" s="3" t="str">
        <f t="shared" si="15"/>
        <v/>
      </c>
      <c r="G76" s="3" t="str">
        <f>IF(F76&lt;&gt;"",IF($G$4="Recurso",IF(LEFT($G$5,1)="M",VLOOKUP($G$5,'Definición técnica de imagenes'!$A$3:$G$17,5,FALSE),IF($G$5="F1",'Definición técnica de imagenes'!$E$15,'Definición técnica de imagenes'!$F$13)),'Definición técnica de imagenes'!$E$16),"")</f>
        <v/>
      </c>
      <c r="H76" s="3" t="str">
        <f t="shared" si="16"/>
        <v/>
      </c>
      <c r="I76" s="3" t="str">
        <f>IF(OR(B76&lt;&gt;"",J76&lt;&gt;""),IF($G$4="Recurso",IF(LEFT($G$5,1)="M",VLOOKUP($G$5,'Definición técnica de imagenes'!$A$3:$G$17,6,FALSE),IF($G$5="F1","","")),'Definición técnica de imagenes'!$F$16),"")</f>
        <v/>
      </c>
      <c r="J76" s="3"/>
      <c r="K76" s="3"/>
    </row>
    <row r="77" spans="1:11" s="68" customFormat="1" x14ac:dyDescent="0.25">
      <c r="A77" s="2"/>
      <c r="B77" s="2"/>
      <c r="C77" s="2"/>
      <c r="D77" s="3"/>
      <c r="E77" s="3"/>
      <c r="F77" s="3" t="str">
        <f t="shared" si="15"/>
        <v/>
      </c>
      <c r="G77" s="3" t="str">
        <f>IF(F77&lt;&gt;"",IF($G$4="Recurso",IF(LEFT($G$5,1)="M",VLOOKUP($G$5,'Definición técnica de imagenes'!$A$3:$G$17,5,FALSE),IF($G$5="F1",'Definición técnica de imagenes'!$E$15,'Definición técnica de imagenes'!$F$13)),'Definición técnica de imagenes'!$E$16),"")</f>
        <v/>
      </c>
      <c r="H77" s="3" t="str">
        <f t="shared" si="16"/>
        <v/>
      </c>
      <c r="I77" s="3" t="str">
        <f>IF(OR(B77&lt;&gt;"",J77&lt;&gt;""),IF($G$4="Recurso",IF(LEFT($G$5,1)="M",VLOOKUP($G$5,'Definición técnica de imagenes'!$A$3:$G$17,6,FALSE),IF($G$5="F1","","")),'Definición técnica de imagenes'!$F$16),"")</f>
        <v/>
      </c>
      <c r="J77" s="3"/>
      <c r="K77" s="3"/>
    </row>
    <row r="78" spans="1:11" s="68" customFormat="1" x14ac:dyDescent="0.25">
      <c r="A78" s="2"/>
      <c r="B78" s="2"/>
      <c r="C78" s="2"/>
      <c r="D78" s="3"/>
      <c r="E78" s="3"/>
      <c r="F78" s="3" t="str">
        <f t="shared" si="15"/>
        <v/>
      </c>
      <c r="G78" s="3" t="str">
        <f>IF(F78&lt;&gt;"",IF($G$4="Recurso",IF(LEFT($G$5,1)="M",VLOOKUP($G$5,'Definición técnica de imagenes'!$A$3:$G$17,5,FALSE),IF($G$5="F1",'Definición técnica de imagenes'!$E$15,'Definición técnica de imagenes'!$F$13)),'Definición técnica de imagenes'!$E$16),"")</f>
        <v/>
      </c>
      <c r="H78" s="3" t="str">
        <f t="shared" si="16"/>
        <v/>
      </c>
      <c r="I78" s="3" t="str">
        <f>IF(OR(B78&lt;&gt;"",J78&lt;&gt;""),IF($G$4="Recurso",IF(LEFT($G$5,1)="M",VLOOKUP($G$5,'Definición técnica de imagenes'!$A$3:$G$17,6,FALSE),IF($G$5="F1","","")),'Definición técnica de imagenes'!$F$16),"")</f>
        <v/>
      </c>
      <c r="J78" s="3"/>
      <c r="K78" s="3"/>
    </row>
    <row r="79" spans="1:11" s="68" customFormat="1" x14ac:dyDescent="0.25">
      <c r="A79" s="2"/>
      <c r="B79" s="2"/>
      <c r="C79" s="2"/>
      <c r="D79" s="3"/>
      <c r="E79" s="3"/>
      <c r="F79" s="3" t="str">
        <f t="shared" si="15"/>
        <v/>
      </c>
      <c r="G79" s="3" t="str">
        <f>IF(F79&lt;&gt;"",IF($G$4="Recurso",IF(LEFT($G$5,1)="M",VLOOKUP($G$5,'Definición técnica de imagenes'!$A$3:$G$17,5,FALSE),IF($G$5="F1",'Definición técnica de imagenes'!$E$15,'Definición técnica de imagenes'!$F$13)),'Definición técnica de imagenes'!$E$16),"")</f>
        <v/>
      </c>
      <c r="H79" s="3" t="str">
        <f t="shared" si="16"/>
        <v/>
      </c>
      <c r="I79" s="3" t="str">
        <f>IF(OR(B79&lt;&gt;"",J79&lt;&gt;""),IF($G$4="Recurso",IF(LEFT($G$5,1)="M",VLOOKUP($G$5,'Definición técnica de imagenes'!$A$3:$G$17,6,FALSE),IF($G$5="F1","","")),'Definición técnica de imagenes'!$F$16),"")</f>
        <v/>
      </c>
      <c r="J79" s="3"/>
      <c r="K79" s="3"/>
    </row>
    <row r="80" spans="1:11" s="68" customFormat="1" x14ac:dyDescent="0.25">
      <c r="A80" s="2"/>
      <c r="B80" s="2"/>
      <c r="C80" s="2"/>
      <c r="D80" s="3"/>
      <c r="E80" s="3"/>
      <c r="F80" s="3" t="str">
        <f t="shared" si="15"/>
        <v/>
      </c>
      <c r="G80" s="3" t="str">
        <f>IF(F80&lt;&gt;"",IF($G$4="Recurso",IF(LEFT($G$5,1)="M",VLOOKUP($G$5,'Definición técnica de imagenes'!$A$3:$G$17,5,FALSE),IF($G$5="F1",'Definición técnica de imagenes'!$E$15,'Definición técnica de imagenes'!$F$13)),'Definición técnica de imagenes'!$E$16),"")</f>
        <v/>
      </c>
      <c r="H80" s="3" t="str">
        <f t="shared" si="16"/>
        <v/>
      </c>
      <c r="I80" s="3" t="str">
        <f>IF(OR(B80&lt;&gt;"",J80&lt;&gt;""),IF($G$4="Recurso",IF(LEFT($G$5,1)="M",VLOOKUP($G$5,'Definición técnica de imagenes'!$A$3:$G$17,6,FALSE),IF($G$5="F1","","")),'Definición técnica de imagenes'!$F$16),"")</f>
        <v/>
      </c>
      <c r="J80" s="3"/>
      <c r="K80" s="3"/>
    </row>
    <row r="81" spans="1:11" s="68" customFormat="1" x14ac:dyDescent="0.25">
      <c r="A81" s="2"/>
      <c r="B81" s="2"/>
      <c r="C81" s="2"/>
      <c r="D81" s="3"/>
      <c r="E81" s="3"/>
      <c r="F81" s="3" t="str">
        <f t="shared" si="15"/>
        <v/>
      </c>
      <c r="G81" s="3" t="str">
        <f>IF(F81&lt;&gt;"",IF($G$4="Recurso",IF(LEFT($G$5,1)="M",VLOOKUP($G$5,'Definición técnica de imagenes'!$A$3:$G$17,5,FALSE),IF($G$5="F1",'Definición técnica de imagenes'!$E$15,'Definición técnica de imagenes'!$F$13)),'Definición técnica de imagenes'!$E$16),"")</f>
        <v/>
      </c>
      <c r="H81" s="3" t="str">
        <f t="shared" si="16"/>
        <v/>
      </c>
      <c r="I81" s="3" t="str">
        <f>IF(OR(B81&lt;&gt;"",J81&lt;&gt;""),IF($G$4="Recurso",IF(LEFT($G$5,1)="M",VLOOKUP($G$5,'Definición técnica de imagenes'!$A$3:$G$17,6,FALSE),IF($G$5="F1","","")),'Definición técnica de imagenes'!$F$16),"")</f>
        <v/>
      </c>
      <c r="J81" s="3"/>
      <c r="K81" s="3"/>
    </row>
    <row r="82" spans="1:11" s="68" customFormat="1" x14ac:dyDescent="0.25">
      <c r="A82" s="2"/>
      <c r="B82" s="2"/>
      <c r="C82" s="2"/>
      <c r="D82" s="3"/>
      <c r="E82" s="3"/>
      <c r="F82" s="3" t="str">
        <f t="shared" si="15"/>
        <v/>
      </c>
      <c r="G82" s="3" t="str">
        <f>IF(F82&lt;&gt;"",IF($G$4="Recurso",IF(LEFT($G$5,1)="M",VLOOKUP($G$5,'Definición técnica de imagenes'!$A$3:$G$17,5,FALSE),IF($G$5="F1",'Definición técnica de imagenes'!$E$15,'Definición técnica de imagenes'!$F$13)),'Definición técnica de imagenes'!$E$16),"")</f>
        <v/>
      </c>
      <c r="H82" s="3" t="str">
        <f t="shared" si="16"/>
        <v/>
      </c>
      <c r="I82" s="3" t="str">
        <f>IF(OR(B82&lt;&gt;"",J82&lt;&gt;""),IF($G$4="Recurso",IF(LEFT($G$5,1)="M",VLOOKUP($G$5,'Definición técnica de imagenes'!$A$3:$G$17,6,FALSE),IF($G$5="F1","","")),'Definición técnica de imagenes'!$F$16),"")</f>
        <v/>
      </c>
      <c r="J82" s="3"/>
      <c r="K82" s="3"/>
    </row>
    <row r="83" spans="1:11" s="68" customFormat="1" x14ac:dyDescent="0.25">
      <c r="A83" s="2"/>
      <c r="B83" s="2"/>
      <c r="C83" s="2"/>
      <c r="D83" s="3"/>
      <c r="E83" s="3"/>
      <c r="F83" s="3" t="str">
        <f t="shared" si="15"/>
        <v/>
      </c>
      <c r="G83" s="3" t="str">
        <f>IF(F83&lt;&gt;"",IF($G$4="Recurso",IF(LEFT($G$5,1)="M",VLOOKUP($G$5,'Definición técnica de imagenes'!$A$3:$G$17,5,FALSE),IF($G$5="F1",'Definición técnica de imagenes'!$E$15,'Definición técnica de imagenes'!$F$13)),'Definición técnica de imagenes'!$E$16),"")</f>
        <v/>
      </c>
      <c r="H83" s="3" t="str">
        <f t="shared" si="16"/>
        <v/>
      </c>
      <c r="I83" s="3" t="str">
        <f>IF(OR(B83&lt;&gt;"",J83&lt;&gt;""),IF($G$4="Recurso",IF(LEFT($G$5,1)="M",VLOOKUP($G$5,'Definición técnica de imagenes'!$A$3:$G$17,6,FALSE),IF($G$5="F1","","")),'Definición técnica de imagenes'!$F$16),"")</f>
        <v/>
      </c>
      <c r="J83" s="3"/>
      <c r="K83" s="3"/>
    </row>
    <row r="84" spans="1:11" s="68" customFormat="1" x14ac:dyDescent="0.25">
      <c r="A84" s="2"/>
      <c r="B84" s="2"/>
      <c r="C84" s="2"/>
      <c r="D84" s="3"/>
      <c r="E84" s="3"/>
      <c r="F84" s="3" t="str">
        <f t="shared" si="15"/>
        <v/>
      </c>
      <c r="G84" s="3" t="str">
        <f>IF(F84&lt;&gt;"",IF($G$4="Recurso",IF(LEFT($G$5,1)="M",VLOOKUP($G$5,'Definición técnica de imagenes'!$A$3:$G$17,5,FALSE),IF($G$5="F1",'Definición técnica de imagenes'!$E$15,'Definición técnica de imagenes'!$F$13)),'Definición técnica de imagenes'!$E$16),"")</f>
        <v/>
      </c>
      <c r="H84" s="3" t="str">
        <f t="shared" si="16"/>
        <v/>
      </c>
      <c r="I84" s="3" t="str">
        <f>IF(OR(B84&lt;&gt;"",J84&lt;&gt;""),IF($G$4="Recurso",IF(LEFT($G$5,1)="M",VLOOKUP($G$5,'Definición técnica de imagenes'!$A$3:$G$17,6,FALSE),IF($G$5="F1","","")),'Definición técnica de imagenes'!$F$16),"")</f>
        <v/>
      </c>
      <c r="J84" s="3"/>
      <c r="K84" s="3"/>
    </row>
    <row r="85" spans="1:11" s="68" customFormat="1" x14ac:dyDescent="0.25">
      <c r="A85" s="2"/>
      <c r="B85" s="2"/>
      <c r="C85" s="2"/>
      <c r="D85" s="3"/>
      <c r="E85" s="3"/>
      <c r="F85" s="3" t="str">
        <f t="shared" si="15"/>
        <v/>
      </c>
      <c r="G85" s="3" t="str">
        <f>IF(F85&lt;&gt;"",IF($G$4="Recurso",IF(LEFT($G$5,1)="M",VLOOKUP($G$5,'Definición técnica de imagenes'!$A$3:$G$17,5,FALSE),IF($G$5="F1",'Definición técnica de imagenes'!$E$15,'Definición técnica de imagenes'!$F$13)),'Definición técnica de imagenes'!$E$16),"")</f>
        <v/>
      </c>
      <c r="H85" s="3" t="str">
        <f t="shared" si="16"/>
        <v/>
      </c>
      <c r="I85" s="3" t="str">
        <f>IF(OR(B85&lt;&gt;"",J85&lt;&gt;""),IF($G$4="Recurso",IF(LEFT($G$5,1)="M",VLOOKUP($G$5,'Definición técnica de imagenes'!$A$3:$G$17,6,FALSE),IF($G$5="F1","","")),'Definición técnica de imagenes'!$F$16),"")</f>
        <v/>
      </c>
      <c r="J85" s="3"/>
      <c r="K85" s="3"/>
    </row>
    <row r="86" spans="1:11" s="68" customFormat="1" x14ac:dyDescent="0.25">
      <c r="A86" s="2"/>
      <c r="B86" s="2"/>
      <c r="C86" s="2"/>
      <c r="D86" s="3"/>
      <c r="E86" s="3"/>
      <c r="F86" s="3" t="str">
        <f t="shared" si="15"/>
        <v/>
      </c>
      <c r="G86" s="3" t="str">
        <f>IF(F86&lt;&gt;"",IF($G$4="Recurso",IF(LEFT($G$5,1)="M",VLOOKUP($G$5,'Definición técnica de imagenes'!$A$3:$G$17,5,FALSE),IF($G$5="F1",'Definición técnica de imagenes'!$E$15,'Definición técnica de imagenes'!$F$13)),'Definición técnica de imagenes'!$E$16),"")</f>
        <v/>
      </c>
      <c r="H86" s="3" t="str">
        <f t="shared" si="16"/>
        <v/>
      </c>
      <c r="I86" s="3" t="str">
        <f>IF(OR(B86&lt;&gt;"",J86&lt;&gt;""),IF($G$4="Recurso",IF(LEFT($G$5,1)="M",VLOOKUP($G$5,'Definición técnica de imagenes'!$A$3:$G$17,6,FALSE),IF($G$5="F1","","")),'Definición técnica de imagenes'!$F$16),"")</f>
        <v/>
      </c>
      <c r="J86" s="3"/>
      <c r="K86" s="3"/>
    </row>
    <row r="87" spans="1:11" s="68" customFormat="1" x14ac:dyDescent="0.25">
      <c r="A87" s="2"/>
      <c r="B87" s="2"/>
      <c r="C87" s="2"/>
      <c r="D87" s="3"/>
      <c r="E87" s="3"/>
      <c r="F87" s="3" t="str">
        <f t="shared" si="15"/>
        <v/>
      </c>
      <c r="G87" s="3" t="str">
        <f>IF(F87&lt;&gt;"",IF($G$4="Recurso",IF(LEFT($G$5,1)="M",VLOOKUP($G$5,'Definición técnica de imagenes'!$A$3:$G$17,5,FALSE),IF($G$5="F1",'Definición técnica de imagenes'!$E$15,'Definición técnica de imagenes'!$F$13)),'Definición técnica de imagenes'!$E$16),"")</f>
        <v/>
      </c>
      <c r="H87" s="3" t="str">
        <f t="shared" si="16"/>
        <v/>
      </c>
      <c r="I87" s="3" t="str">
        <f>IF(OR(B87&lt;&gt;"",J87&lt;&gt;""),IF($G$4="Recurso",IF(LEFT($G$5,1)="M",VLOOKUP($G$5,'Definición técnica de imagenes'!$A$3:$G$17,6,FALSE),IF($G$5="F1","","")),'Definición técnica de imagenes'!$F$16),"")</f>
        <v/>
      </c>
      <c r="J87" s="3"/>
      <c r="K87" s="3"/>
    </row>
    <row r="88" spans="1:11" s="68" customFormat="1" x14ac:dyDescent="0.25">
      <c r="A88" s="2"/>
      <c r="B88" s="2"/>
      <c r="C88" s="2"/>
      <c r="D88" s="3"/>
      <c r="E88" s="3"/>
      <c r="F88" s="3" t="str">
        <f t="shared" si="15"/>
        <v/>
      </c>
      <c r="G88" s="3" t="str">
        <f>IF(F88&lt;&gt;"",IF($G$4="Recurso",IF(LEFT($G$5,1)="M",VLOOKUP($G$5,'Definición técnica de imagenes'!$A$3:$G$17,5,FALSE),IF($G$5="F1",'Definición técnica de imagenes'!$E$15,'Definición técnica de imagenes'!$F$13)),'Definición técnica de imagenes'!$E$16),"")</f>
        <v/>
      </c>
      <c r="H88" s="3" t="str">
        <f t="shared" si="16"/>
        <v/>
      </c>
      <c r="I88" s="3" t="str">
        <f>IF(OR(B88&lt;&gt;"",J88&lt;&gt;""),IF($G$4="Recurso",IF(LEFT($G$5,1)="M",VLOOKUP($G$5,'Definición técnica de imagenes'!$A$3:$G$17,6,FALSE),IF($G$5="F1","","")),'Definición técnica de imagenes'!$F$16),"")</f>
        <v/>
      </c>
      <c r="J88" s="3"/>
      <c r="K88" s="3"/>
    </row>
    <row r="89" spans="1:11" s="68" customFormat="1" x14ac:dyDescent="0.25">
      <c r="A89" s="2"/>
      <c r="B89" s="2"/>
      <c r="C89" s="2"/>
      <c r="D89" s="3"/>
      <c r="E89" s="3"/>
      <c r="F89" s="3" t="str">
        <f t="shared" si="15"/>
        <v/>
      </c>
      <c r="G89" s="3" t="str">
        <f>IF(F89&lt;&gt;"",IF($G$4="Recurso",IF(LEFT($G$5,1)="M",VLOOKUP($G$5,'Definición técnica de imagenes'!$A$3:$G$17,5,FALSE),IF($G$5="F1",'Definición técnica de imagenes'!$E$15,'Definición técnica de imagenes'!$F$13)),'Definición técnica de imagenes'!$E$16),"")</f>
        <v/>
      </c>
      <c r="H89" s="3" t="str">
        <f t="shared" si="16"/>
        <v/>
      </c>
      <c r="I89" s="3" t="str">
        <f>IF(OR(B89&lt;&gt;"",J89&lt;&gt;""),IF($G$4="Recurso",IF(LEFT($G$5,1)="M",VLOOKUP($G$5,'Definición técnica de imagenes'!$A$3:$G$17,6,FALSE),IF($G$5="F1","","")),'Definición técnica de imagenes'!$F$16),"")</f>
        <v/>
      </c>
      <c r="J89" s="3"/>
      <c r="K89" s="3"/>
    </row>
    <row r="90" spans="1:11" s="68" customFormat="1" x14ac:dyDescent="0.25">
      <c r="A90" s="2"/>
      <c r="B90" s="2"/>
      <c r="C90" s="2"/>
      <c r="D90" s="3"/>
      <c r="E90" s="3"/>
      <c r="F90" s="3" t="str">
        <f t="shared" si="15"/>
        <v/>
      </c>
      <c r="G90" s="3" t="str">
        <f>IF(F90&lt;&gt;"",IF($G$4="Recurso",IF(LEFT($G$5,1)="M",VLOOKUP($G$5,'Definición técnica de imagenes'!$A$3:$G$17,5,FALSE),IF($G$5="F1",'Definición técnica de imagenes'!$E$15,'Definición técnica de imagenes'!$F$13)),'Definición técnica de imagenes'!$E$16),"")</f>
        <v/>
      </c>
      <c r="H90" s="3" t="str">
        <f t="shared" si="16"/>
        <v/>
      </c>
      <c r="I90" s="3" t="str">
        <f>IF(OR(B90&lt;&gt;"",J90&lt;&gt;""),IF($G$4="Recurso",IF(LEFT($G$5,1)="M",VLOOKUP($G$5,'Definición técnica de imagenes'!$A$3:$G$17,6,FALSE),IF($G$5="F1","","")),'Definición técnica de imagenes'!$F$16),"")</f>
        <v/>
      </c>
      <c r="J90" s="3"/>
      <c r="K90" s="3"/>
    </row>
    <row r="91" spans="1:11" s="68" customFormat="1" x14ac:dyDescent="0.25">
      <c r="A91" s="2"/>
      <c r="B91" s="2"/>
      <c r="C91" s="2"/>
      <c r="D91" s="3"/>
      <c r="E91" s="3"/>
      <c r="F91" s="3" t="str">
        <f t="shared" si="15"/>
        <v/>
      </c>
      <c r="G91" s="3" t="str">
        <f>IF(F91&lt;&gt;"",IF($G$4="Recurso",IF(LEFT($G$5,1)="M",VLOOKUP($G$5,'Definición técnica de imagenes'!$A$3:$G$17,5,FALSE),IF($G$5="F1",'Definición técnica de imagenes'!$E$15,'Definición técnica de imagenes'!$F$13)),'Definición técnica de imagenes'!$E$16),"")</f>
        <v/>
      </c>
      <c r="H91" s="3" t="str">
        <f t="shared" si="16"/>
        <v/>
      </c>
      <c r="I91" s="3" t="str">
        <f>IF(OR(B91&lt;&gt;"",J91&lt;&gt;""),IF($G$4="Recurso",IF(LEFT($G$5,1)="M",VLOOKUP($G$5,'Definición técnica de imagenes'!$A$3:$G$17,6,FALSE),IF($G$5="F1","","")),'Definición técnica de imagenes'!$F$16),"")</f>
        <v/>
      </c>
      <c r="J91" s="3"/>
      <c r="K91" s="3"/>
    </row>
    <row r="92" spans="1:11" s="68" customFormat="1" x14ac:dyDescent="0.25">
      <c r="A92" s="2"/>
      <c r="B92" s="2"/>
      <c r="C92" s="2"/>
      <c r="D92" s="3"/>
      <c r="E92" s="3"/>
      <c r="F92" s="3" t="str">
        <f t="shared" si="15"/>
        <v/>
      </c>
      <c r="G92" s="3" t="str">
        <f>IF(F92&lt;&gt;"",IF($G$4="Recurso",IF(LEFT($G$5,1)="M",VLOOKUP($G$5,'Definición técnica de imagenes'!$A$3:$G$17,5,FALSE),IF($G$5="F1",'Definición técnica de imagenes'!$E$15,'Definición técnica de imagenes'!$F$13)),'Definición técnica de imagenes'!$E$16),"")</f>
        <v/>
      </c>
      <c r="H92" s="3" t="str">
        <f t="shared" si="16"/>
        <v/>
      </c>
      <c r="I92" s="3" t="str">
        <f>IF(OR(B92&lt;&gt;"",J92&lt;&gt;""),IF($G$4="Recurso",IF(LEFT($G$5,1)="M",VLOOKUP($G$5,'Definición técnica de imagenes'!$A$3:$G$17,6,FALSE),IF($G$5="F1","","")),'Definición técnica de imagenes'!$F$16),"")</f>
        <v/>
      </c>
      <c r="J92" s="3"/>
      <c r="K92" s="3"/>
    </row>
    <row r="93" spans="1:11" s="68" customFormat="1" x14ac:dyDescent="0.25">
      <c r="A93" s="2"/>
      <c r="B93" s="2"/>
      <c r="C93" s="2"/>
      <c r="D93" s="3"/>
      <c r="E93" s="3"/>
      <c r="F93" s="3" t="str">
        <f t="shared" si="15"/>
        <v/>
      </c>
      <c r="G93" s="3" t="str">
        <f>IF(F93&lt;&gt;"",IF($G$4="Recurso",IF(LEFT($G$5,1)="M",VLOOKUP($G$5,'Definición técnica de imagenes'!$A$3:$G$17,5,FALSE),IF($G$5="F1",'Definición técnica de imagenes'!$E$15,'Definición técnica de imagenes'!$F$13)),'Definición técnica de imagenes'!$E$16),"")</f>
        <v/>
      </c>
      <c r="H93" s="3" t="str">
        <f t="shared" si="16"/>
        <v/>
      </c>
      <c r="I93" s="3" t="str">
        <f>IF(OR(B93&lt;&gt;"",J93&lt;&gt;""),IF($G$4="Recurso",IF(LEFT($G$5,1)="M",VLOOKUP($G$5,'Definición técnica de imagenes'!$A$3:$G$17,6,FALSE),IF($G$5="F1","","")),'Definición técnica de imagenes'!$F$16),"")</f>
        <v/>
      </c>
      <c r="J93" s="3"/>
      <c r="K93" s="3"/>
    </row>
    <row r="94" spans="1:11" s="68" customFormat="1" x14ac:dyDescent="0.25">
      <c r="A94" s="2"/>
      <c r="B94" s="2"/>
      <c r="C94" s="2"/>
      <c r="D94" s="3"/>
      <c r="E94" s="3"/>
      <c r="F94" s="3" t="str">
        <f t="shared" si="15"/>
        <v/>
      </c>
      <c r="G94" s="3" t="str">
        <f>IF(F94&lt;&gt;"",IF($G$4="Recurso",IF(LEFT($G$5,1)="M",VLOOKUP($G$5,'Definición técnica de imagenes'!$A$3:$G$17,5,FALSE),IF($G$5="F1",'Definición técnica de imagenes'!$E$15,'Definición técnica de imagenes'!$F$13)),'Definición técnica de imagenes'!$E$16),"")</f>
        <v/>
      </c>
      <c r="H94" s="3" t="str">
        <f t="shared" si="16"/>
        <v/>
      </c>
      <c r="I94" s="3" t="str">
        <f>IF(OR(B94&lt;&gt;"",J94&lt;&gt;""),IF($G$4="Recurso",IF(LEFT($G$5,1)="M",VLOOKUP($G$5,'Definición técnica de imagenes'!$A$3:$G$17,6,FALSE),IF($G$5="F1","","")),'Definición técnica de imagenes'!$F$16),"")</f>
        <v/>
      </c>
      <c r="J94" s="3"/>
      <c r="K94" s="3"/>
    </row>
    <row r="95" spans="1:11" s="68" customFormat="1" x14ac:dyDescent="0.25">
      <c r="A95" s="2"/>
      <c r="B95" s="2"/>
      <c r="C95" s="2"/>
      <c r="D95" s="3"/>
      <c r="E95" s="3"/>
      <c r="F95" s="3" t="str">
        <f t="shared" si="15"/>
        <v/>
      </c>
      <c r="G95" s="3" t="str">
        <f>IF(F95&lt;&gt;"",IF($G$4="Recurso",IF(LEFT($G$5,1)="M",VLOOKUP($G$5,'Definición técnica de imagenes'!$A$3:$G$17,5,FALSE),IF($G$5="F1",'Definición técnica de imagenes'!$E$15,'Definición técnica de imagenes'!$F$13)),'Definición técnica de imagenes'!$E$16),"")</f>
        <v/>
      </c>
      <c r="H95" s="3" t="str">
        <f t="shared" si="16"/>
        <v/>
      </c>
      <c r="I95" s="3" t="str">
        <f>IF(OR(B95&lt;&gt;"",J95&lt;&gt;""),IF($G$4="Recurso",IF(LEFT($G$5,1)="M",VLOOKUP($G$5,'Definición técnica de imagenes'!$A$3:$G$17,6,FALSE),IF($G$5="F1","","")),'Definición técnica de imagenes'!$F$16),"")</f>
        <v/>
      </c>
      <c r="J95" s="3"/>
      <c r="K95" s="3"/>
    </row>
    <row r="96" spans="1:11" s="68" customFormat="1" x14ac:dyDescent="0.25">
      <c r="A96" s="2"/>
      <c r="B96" s="2"/>
      <c r="C96" s="2"/>
      <c r="D96" s="3"/>
      <c r="E96" s="3"/>
      <c r="F96" s="3" t="str">
        <f t="shared" si="15"/>
        <v/>
      </c>
      <c r="G96" s="3" t="str">
        <f>IF(F96&lt;&gt;"",IF($G$4="Recurso",IF(LEFT($G$5,1)="M",VLOOKUP($G$5,'Definición técnica de imagenes'!$A$3:$G$17,5,FALSE),IF($G$5="F1",'Definición técnica de imagenes'!$E$15,'Definición técnica de imagenes'!$F$13)),'Definición técnica de imagenes'!$E$16),"")</f>
        <v/>
      </c>
      <c r="H96" s="3" t="str">
        <f t="shared" si="16"/>
        <v/>
      </c>
      <c r="I96" s="3" t="str">
        <f>IF(OR(B96&lt;&gt;"",J96&lt;&gt;""),IF($G$4="Recurso",IF(LEFT($G$5,1)="M",VLOOKUP($G$5,'Definición técnica de imagenes'!$A$3:$G$17,6,FALSE),IF($G$5="F1","","")),'Definición técnica de imagenes'!$F$16),"")</f>
        <v/>
      </c>
      <c r="J96" s="3"/>
      <c r="K96" s="3"/>
    </row>
    <row r="97" spans="1:11" s="68" customFormat="1" x14ac:dyDescent="0.25">
      <c r="A97" s="2"/>
      <c r="B97" s="2"/>
      <c r="C97" s="2"/>
      <c r="D97" s="3"/>
      <c r="E97" s="3"/>
      <c r="F97" s="3" t="str">
        <f t="shared" si="15"/>
        <v/>
      </c>
      <c r="G97" s="3" t="str">
        <f>IF(F97&lt;&gt;"",IF($G$4="Recurso",IF(LEFT($G$5,1)="M",VLOOKUP($G$5,'Definición técnica de imagenes'!$A$3:$G$17,5,FALSE),IF($G$5="F1",'Definición técnica de imagenes'!$E$15,'Definición técnica de imagenes'!$F$13)),'Definición técnica de imagenes'!$E$16),"")</f>
        <v/>
      </c>
      <c r="H97" s="3" t="str">
        <f t="shared" si="16"/>
        <v/>
      </c>
      <c r="I97" s="3" t="str">
        <f>IF(OR(B97&lt;&gt;"",J97&lt;&gt;""),IF($G$4="Recurso",IF(LEFT($G$5,1)="M",VLOOKUP($G$5,'Definición técnica de imagenes'!$A$3:$G$17,6,FALSE),IF($G$5="F1","","")),'Definición técnica de imagenes'!$F$16),"")</f>
        <v/>
      </c>
      <c r="J97" s="3"/>
      <c r="K97" s="3"/>
    </row>
    <row r="98" spans="1:11" s="68" customFormat="1" x14ac:dyDescent="0.25">
      <c r="A98" s="2"/>
      <c r="B98" s="2"/>
      <c r="C98" s="2"/>
      <c r="D98" s="3"/>
      <c r="E98" s="3"/>
      <c r="F98" s="3" t="str">
        <f t="shared" si="15"/>
        <v/>
      </c>
      <c r="G98" s="3" t="str">
        <f>IF(F98&lt;&gt;"",IF($G$4="Recurso",IF(LEFT($G$5,1)="M",VLOOKUP($G$5,'Definición técnica de imagenes'!$A$3:$G$17,5,FALSE),IF($G$5="F1",'Definición técnica de imagenes'!$E$15,'Definición técnica de imagenes'!$F$13)),'Definición técnica de imagenes'!$E$16),"")</f>
        <v/>
      </c>
      <c r="H98" s="3" t="str">
        <f t="shared" si="16"/>
        <v/>
      </c>
      <c r="I98" s="3" t="str">
        <f>IF(OR(B98&lt;&gt;"",J98&lt;&gt;""),IF($G$4="Recurso",IF(LEFT($G$5,1)="M",VLOOKUP($G$5,'Definición técnica de imagenes'!$A$3:$G$17,6,FALSE),IF($G$5="F1","","")),'Definición técnica de imagenes'!$F$16),"")</f>
        <v/>
      </c>
      <c r="J98" s="3"/>
      <c r="K98" s="3"/>
    </row>
    <row r="99" spans="1:11" s="68" customFormat="1" x14ac:dyDescent="0.25">
      <c r="A99" s="2"/>
      <c r="B99" s="2"/>
      <c r="C99" s="2"/>
      <c r="D99" s="3"/>
      <c r="E99" s="3"/>
      <c r="F99" s="3" t="str">
        <f t="shared" si="15"/>
        <v/>
      </c>
      <c r="G99" s="3" t="str">
        <f>IF(F99&lt;&gt;"",IF($G$4="Recurso",IF(LEFT($G$5,1)="M",VLOOKUP($G$5,'Definición técnica de imagenes'!$A$3:$G$17,5,FALSE),IF($G$5="F1",'Definición técnica de imagenes'!$E$15,'Definición técnica de imagenes'!$F$13)),'Definición técnica de imagenes'!$E$16),"")</f>
        <v/>
      </c>
      <c r="H99" s="3" t="str">
        <f t="shared" si="16"/>
        <v/>
      </c>
      <c r="I99" s="3" t="str">
        <f>IF(OR(B99&lt;&gt;"",J99&lt;&gt;""),IF($G$4="Recurso",IF(LEFT($G$5,1)="M",VLOOKUP($G$5,'Definición técnica de imagenes'!$A$3:$G$17,6,FALSE),IF($G$5="F1","","")),'Definición técnica de imagenes'!$F$16),"")</f>
        <v/>
      </c>
      <c r="J99" s="3"/>
      <c r="K99" s="3"/>
    </row>
    <row r="100" spans="1:11" s="68" customFormat="1" x14ac:dyDescent="0.25">
      <c r="A100" s="2"/>
      <c r="B100" s="2"/>
      <c r="C100" s="2"/>
      <c r="D100" s="3"/>
      <c r="E100" s="3"/>
      <c r="F100" s="3" t="str">
        <f t="shared" si="15"/>
        <v/>
      </c>
      <c r="G100" s="3" t="str">
        <f>IF(F100&lt;&gt;"",IF($G$4="Recurso",IF(LEFT($G$5,1)="M",VLOOKUP($G$5,'Definición técnica de imagenes'!$A$3:$G$17,5,FALSE),IF($G$5="F1",'Definición técnica de imagenes'!$E$15,'Definición técnica de imagenes'!$F$13)),'Definición técnica de imagenes'!$E$16),"")</f>
        <v/>
      </c>
      <c r="H100" s="3" t="str">
        <f t="shared" si="16"/>
        <v/>
      </c>
      <c r="I100" s="3" t="str">
        <f>IF(OR(B100&lt;&gt;"",J100&lt;&gt;""),IF($G$4="Recurso",IF(LEFT($G$5,1)="M",VLOOKUP($G$5,'Definición técnica de imagenes'!$A$3:$G$17,6,FALSE),IF($G$5="F1","","")),'Definición técnica de imagenes'!$F$16),"")</f>
        <v/>
      </c>
      <c r="J100" s="3"/>
      <c r="K100" s="3"/>
    </row>
    <row r="101" spans="1:11" s="68" customFormat="1" x14ac:dyDescent="0.25">
      <c r="A101" s="2"/>
      <c r="B101" s="2"/>
      <c r="C101" s="2"/>
      <c r="D101" s="3"/>
      <c r="E101" s="3"/>
      <c r="F101" s="3" t="str">
        <f t="shared" si="15"/>
        <v/>
      </c>
      <c r="G101" s="3" t="str">
        <f>IF(F101&lt;&gt;"",IF($G$4="Recurso",IF(LEFT($G$5,1)="M",VLOOKUP($G$5,'Definición técnica de imagenes'!$A$3:$G$17,5,FALSE),IF($G$5="F1",'Definición técnica de imagenes'!$E$15,'Definición técnica de imagenes'!$F$13)),'Definición técnica de imagenes'!$E$16),"")</f>
        <v/>
      </c>
      <c r="H101" s="3" t="str">
        <f t="shared" si="16"/>
        <v/>
      </c>
      <c r="I101" s="3" t="str">
        <f>IF(OR(B101&lt;&gt;"",J101&lt;&gt;""),IF($G$4="Recurso",IF(LEFT($G$5,1)="M",VLOOKUP($G$5,'Definición técnica de imagenes'!$A$3:$G$17,6,FALSE),IF($G$5="F1","","")),'Definición técnica de imagenes'!$F$16),"")</f>
        <v/>
      </c>
      <c r="J101" s="3"/>
      <c r="K101" s="3"/>
    </row>
    <row r="102" spans="1:11" s="68" customFormat="1" x14ac:dyDescent="0.25">
      <c r="A102" s="2"/>
      <c r="B102" s="2"/>
      <c r="C102" s="2"/>
      <c r="D102" s="3"/>
      <c r="E102" s="3"/>
      <c r="F102" s="3" t="str">
        <f t="shared" si="15"/>
        <v/>
      </c>
      <c r="G102" s="3" t="str">
        <f>IF(F102&lt;&gt;"",IF($G$4="Recurso",IF(LEFT($G$5,1)="M",VLOOKUP($G$5,'Definición técnica de imagenes'!$A$3:$G$17,5,FALSE),IF($G$5="F1",'Definición técnica de imagenes'!$E$15,'Definición técnica de imagenes'!$F$13)),'Definición técnica de imagenes'!$E$16),"")</f>
        <v/>
      </c>
      <c r="H102" s="3" t="str">
        <f t="shared" si="16"/>
        <v/>
      </c>
      <c r="I102" s="3" t="str">
        <f>IF(OR(B102&lt;&gt;"",J102&lt;&gt;""),IF($G$4="Recurso",IF(LEFT($G$5,1)="M",VLOOKUP($G$5,'Definición técnica de imagenes'!$A$3:$G$17,6,FALSE),IF($G$5="F1","","")),'Definición técnica de imagenes'!$F$16),"")</f>
        <v/>
      </c>
      <c r="J102" s="3"/>
      <c r="K102" s="3"/>
    </row>
    <row r="103" spans="1:11" s="68" customFormat="1" x14ac:dyDescent="0.25">
      <c r="A103" s="2"/>
      <c r="B103" s="2"/>
      <c r="C103" s="2"/>
      <c r="D103" s="3"/>
      <c r="E103" s="3"/>
      <c r="F103" s="3" t="str">
        <f t="shared" si="15"/>
        <v/>
      </c>
      <c r="G103" s="3" t="str">
        <f>IF(F103&lt;&gt;"",IF($G$4="Recurso",IF(LEFT($G$5,1)="M",VLOOKUP($G$5,'Definición técnica de imagenes'!$A$3:$G$17,5,FALSE),IF($G$5="F1",'Definición técnica de imagenes'!$E$15,'Definición técnica de imagenes'!$F$13)),'Definición técnica de imagenes'!$E$16),"")</f>
        <v/>
      </c>
      <c r="H103" s="3" t="str">
        <f t="shared" si="16"/>
        <v/>
      </c>
      <c r="I103" s="3" t="str">
        <f>IF(OR(B103&lt;&gt;"",J103&lt;&gt;""),IF($G$4="Recurso",IF(LEFT($G$5,1)="M",VLOOKUP($G$5,'Definición técnica de imagenes'!$A$3:$G$17,6,FALSE),IF($G$5="F1","","")),'Definición técnica de imagenes'!$F$16),"")</f>
        <v/>
      </c>
      <c r="J103" s="3"/>
      <c r="K103" s="3"/>
    </row>
    <row r="104" spans="1:11" s="68" customFormat="1" x14ac:dyDescent="0.25">
      <c r="A104" s="2"/>
      <c r="B104" s="2"/>
      <c r="C104" s="2"/>
      <c r="D104" s="3"/>
      <c r="E104" s="3"/>
      <c r="F104" s="3" t="str">
        <f t="shared" si="15"/>
        <v/>
      </c>
      <c r="G104" s="3" t="str">
        <f>IF(F104&lt;&gt;"",IF($G$4="Recurso",IF(LEFT($G$5,1)="M",VLOOKUP($G$5,'Definición técnica de imagenes'!$A$3:$G$17,5,FALSE),IF($G$5="F1",'Definición técnica de imagenes'!$E$15,'Definición técnica de imagenes'!$F$13)),'Definición técnica de imagenes'!$E$16),"")</f>
        <v/>
      </c>
      <c r="H104" s="3" t="str">
        <f t="shared" si="16"/>
        <v/>
      </c>
      <c r="I104" s="3" t="str">
        <f>IF(OR(B104&lt;&gt;"",J104&lt;&gt;""),IF($G$4="Recurso",IF(LEFT($G$5,1)="M",VLOOKUP($G$5,'Definición técnica de imagenes'!$A$3:$G$17,6,FALSE),IF($G$5="F1","","")),'Definición técnica de imagenes'!$F$16),"")</f>
        <v/>
      </c>
      <c r="J104" s="3"/>
      <c r="K104" s="3"/>
    </row>
    <row r="105" spans="1:11" s="68" customFormat="1" x14ac:dyDescent="0.25">
      <c r="A105" s="2"/>
      <c r="B105" s="2"/>
      <c r="C105" s="2"/>
      <c r="D105" s="3"/>
      <c r="E105" s="3"/>
      <c r="F105" s="3" t="str">
        <f t="shared" si="15"/>
        <v/>
      </c>
      <c r="G105" s="3" t="str">
        <f>IF(F105&lt;&gt;"",IF($G$4="Recurso",IF(LEFT($G$5,1)="M",VLOOKUP($G$5,'Definición técnica de imagenes'!$A$3:$G$17,5,FALSE),IF($G$5="F1",'Definición técnica de imagenes'!$E$15,'Definición técnica de imagenes'!$F$13)),'Definición técnica de imagenes'!$E$16),"")</f>
        <v/>
      </c>
      <c r="H105" s="3" t="str">
        <f t="shared" si="16"/>
        <v/>
      </c>
      <c r="I105" s="3" t="str">
        <f>IF(OR(B105&lt;&gt;"",J105&lt;&gt;""),IF($G$4="Recurso",IF(LEFT($G$5,1)="M",VLOOKUP($G$5,'Definición técnica de imagenes'!$A$3:$G$17,6,FALSE),IF($G$5="F1","","")),'Definición técnica de imagenes'!$F$16),"")</f>
        <v/>
      </c>
      <c r="J105" s="3"/>
      <c r="K105" s="3"/>
    </row>
    <row r="106" spans="1:11" s="68" customFormat="1" x14ac:dyDescent="0.25">
      <c r="A106" s="2"/>
      <c r="B106" s="2"/>
      <c r="C106" s="2"/>
      <c r="D106" s="3"/>
      <c r="E106" s="3"/>
      <c r="F106" s="3" t="str">
        <f t="shared" si="15"/>
        <v/>
      </c>
      <c r="G106" s="3" t="str">
        <f>IF(F106&lt;&gt;"",IF($G$4="Recurso",IF(LEFT($G$5,1)="M",VLOOKUP($G$5,'Definición técnica de imagenes'!$A$3:$G$17,5,FALSE),IF($G$5="F1",'Definición técnica de imagenes'!$E$15,'Definición técnica de imagenes'!$F$13)),'Definición técnica de imagenes'!$E$16),"")</f>
        <v/>
      </c>
      <c r="H106" s="3" t="str">
        <f t="shared" si="16"/>
        <v/>
      </c>
      <c r="I106" s="3" t="str">
        <f>IF(OR(B106&lt;&gt;"",J106&lt;&gt;""),IF($G$4="Recurso",IF(LEFT($G$5,1)="M",VLOOKUP($G$5,'Definición técnica de imagenes'!$A$3:$G$17,6,FALSE),IF($G$5="F1","","")),'Definición técnica de imagenes'!$F$16),"")</f>
        <v/>
      </c>
      <c r="J106" s="3"/>
      <c r="K106" s="3"/>
    </row>
    <row r="107" spans="1:11" s="68" customFormat="1" x14ac:dyDescent="0.25">
      <c r="A107" s="2"/>
      <c r="B107" s="2"/>
      <c r="C107" s="2"/>
      <c r="D107" s="3"/>
      <c r="E107" s="3"/>
      <c r="F107" s="3" t="str">
        <f t="shared" si="15"/>
        <v/>
      </c>
      <c r="G107" s="3" t="str">
        <f>IF(F107&lt;&gt;"",IF($G$4="Recurso",IF(LEFT($G$5,1)="M",VLOOKUP($G$5,'Definición técnica de imagenes'!$A$3:$G$17,5,FALSE),IF($G$5="F1",'Definición técnica de imagenes'!$E$15,'Definición técnica de imagenes'!$F$13)),'Definición técnica de imagenes'!$E$16),"")</f>
        <v/>
      </c>
      <c r="H107" s="3" t="str">
        <f t="shared" si="16"/>
        <v/>
      </c>
      <c r="I107" s="3" t="str">
        <f>IF(OR(B107&lt;&gt;"",J107&lt;&gt;""),IF($G$4="Recurso",IF(LEFT($G$5,1)="M",VLOOKUP($G$5,'Definición técnica de imagenes'!$A$3:$G$17,6,FALSE),IF($G$5="F1","","")),'Definición técnica de imagenes'!$F$16),"")</f>
        <v/>
      </c>
      <c r="J107" s="3"/>
      <c r="K107" s="3"/>
    </row>
    <row r="108" spans="1:11" s="68" customFormat="1" x14ac:dyDescent="0.25">
      <c r="A108" s="2"/>
      <c r="B108" s="2"/>
      <c r="C108" s="2"/>
      <c r="D108" s="3"/>
      <c r="E108" s="3"/>
      <c r="F108" s="3" t="str">
        <f t="shared" si="15"/>
        <v/>
      </c>
      <c r="G108" s="3" t="str">
        <f>IF(F108&lt;&gt;"",IF($G$4="Recurso",IF(LEFT($G$5,1)="M",VLOOKUP($G$5,'Definición técnica de imagenes'!$A$3:$G$17,5,FALSE),IF($G$5="F1",'Definición técnica de imagenes'!$E$15,'Definición técnica de imagenes'!$F$13)),'Definición técnica de imagenes'!$E$16),"")</f>
        <v/>
      </c>
      <c r="H108" s="3" t="str">
        <f t="shared" si="16"/>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5" customWidth="1"/>
    <col min="2" max="2" width="11" style="15"/>
    <col min="3" max="3" width="13.875" style="15" customWidth="1"/>
    <col min="4" max="4" width="11.375" style="15" customWidth="1"/>
    <col min="5" max="7" width="11" style="15"/>
    <col min="8" max="11" width="11" style="15" hidden="1" customWidth="1"/>
    <col min="12" max="16384" width="11" style="15"/>
  </cols>
  <sheetData>
    <row r="1" spans="1:11" ht="16.5" thickBot="1" x14ac:dyDescent="0.3">
      <c r="A1" s="90" t="s">
        <v>39</v>
      </c>
      <c r="B1" s="91"/>
      <c r="C1" s="91"/>
      <c r="D1" s="91"/>
      <c r="E1" s="91"/>
      <c r="F1" s="92"/>
    </row>
    <row r="2" spans="1:11" x14ac:dyDescent="0.25">
      <c r="A2" s="22" t="s">
        <v>43</v>
      </c>
      <c r="B2" s="23"/>
      <c r="C2" s="93" t="s">
        <v>14</v>
      </c>
      <c r="D2" s="94"/>
      <c r="E2" s="95"/>
      <c r="F2" s="24"/>
    </row>
    <row r="3" spans="1:11" ht="63" x14ac:dyDescent="0.25">
      <c r="A3" s="25" t="s">
        <v>44</v>
      </c>
      <c r="B3" s="23"/>
      <c r="C3" s="99" t="s">
        <v>15</v>
      </c>
      <c r="D3" s="100"/>
      <c r="E3" s="101"/>
      <c r="F3" s="24"/>
      <c r="H3" s="15" t="s">
        <v>19</v>
      </c>
      <c r="I3" s="15" t="s">
        <v>20</v>
      </c>
      <c r="J3" s="15" t="s">
        <v>21</v>
      </c>
      <c r="K3" s="15" t="s">
        <v>53</v>
      </c>
    </row>
    <row r="4" spans="1:11" ht="31.5" x14ac:dyDescent="0.25">
      <c r="A4" s="22" t="s">
        <v>45</v>
      </c>
      <c r="B4" s="23"/>
      <c r="C4" s="18" t="s">
        <v>16</v>
      </c>
      <c r="D4" s="17" t="s">
        <v>17</v>
      </c>
      <c r="E4" s="21" t="s">
        <v>18</v>
      </c>
      <c r="F4" s="24"/>
      <c r="H4" s="15" t="s">
        <v>22</v>
      </c>
      <c r="I4" s="15" t="s">
        <v>26</v>
      </c>
      <c r="J4" s="15">
        <v>1</v>
      </c>
      <c r="K4" s="15">
        <v>1</v>
      </c>
    </row>
    <row r="5" spans="1:11" ht="79.5" thickBot="1" x14ac:dyDescent="0.3">
      <c r="A5" s="25" t="s">
        <v>46</v>
      </c>
      <c r="B5" s="23"/>
      <c r="C5" s="20" t="s">
        <v>36</v>
      </c>
      <c r="D5" s="102" t="str">
        <f>CONCATENATE(H21,"_",I21,"_",J21,"_CO")</f>
        <v>LE_07_04_CO</v>
      </c>
      <c r="E5" s="103"/>
      <c r="F5" s="24"/>
      <c r="H5" s="15" t="s">
        <v>23</v>
      </c>
      <c r="I5" s="15" t="s">
        <v>27</v>
      </c>
      <c r="J5" s="15">
        <v>2</v>
      </c>
      <c r="K5" s="15">
        <v>2</v>
      </c>
    </row>
    <row r="6" spans="1:11" ht="32.25" thickBot="1" x14ac:dyDescent="0.3">
      <c r="A6" s="22" t="s">
        <v>11</v>
      </c>
      <c r="B6" s="23"/>
      <c r="C6" s="23"/>
      <c r="D6" s="23"/>
      <c r="E6" s="23"/>
      <c r="F6" s="24"/>
      <c r="H6" s="15" t="s">
        <v>24</v>
      </c>
      <c r="I6" s="15" t="s">
        <v>28</v>
      </c>
      <c r="J6" s="15">
        <v>3</v>
      </c>
      <c r="K6" s="15">
        <v>3</v>
      </c>
    </row>
    <row r="7" spans="1:11" ht="48" thickBot="1" x14ac:dyDescent="0.3">
      <c r="A7" s="25" t="s">
        <v>12</v>
      </c>
      <c r="B7" s="23"/>
      <c r="C7" s="49" t="s">
        <v>144</v>
      </c>
      <c r="D7" s="88" t="str">
        <f>CONCATENATE("SolicitudGrafica_",D5,".xls")</f>
        <v>SolicitudGrafica_LE_07_04_CO.xls</v>
      </c>
      <c r="E7" s="88"/>
      <c r="F7" s="89"/>
      <c r="H7" s="15" t="s">
        <v>25</v>
      </c>
      <c r="I7" s="15" t="s">
        <v>29</v>
      </c>
      <c r="J7" s="15">
        <v>4</v>
      </c>
      <c r="K7" s="15">
        <v>4</v>
      </c>
    </row>
    <row r="8" spans="1:11" ht="47.25" x14ac:dyDescent="0.25">
      <c r="A8" s="25" t="s">
        <v>54</v>
      </c>
      <c r="B8" s="23"/>
      <c r="C8" s="23"/>
      <c r="D8" s="23"/>
      <c r="E8" s="23"/>
      <c r="F8" s="24"/>
      <c r="I8" s="15" t="s">
        <v>30</v>
      </c>
      <c r="J8" s="15">
        <v>5</v>
      </c>
      <c r="K8" s="15">
        <v>5</v>
      </c>
    </row>
    <row r="9" spans="1:11" ht="47.25" x14ac:dyDescent="0.25">
      <c r="A9" s="25" t="s">
        <v>13</v>
      </c>
      <c r="B9" s="23"/>
      <c r="C9" s="23"/>
      <c r="D9" s="23"/>
      <c r="E9" s="23"/>
      <c r="F9" s="24"/>
      <c r="I9" s="15" t="s">
        <v>31</v>
      </c>
      <c r="J9" s="15">
        <v>6</v>
      </c>
      <c r="K9" s="15">
        <v>6</v>
      </c>
    </row>
    <row r="10" spans="1:11" ht="32.25" thickBot="1" x14ac:dyDescent="0.3">
      <c r="A10" s="26" t="s">
        <v>37</v>
      </c>
      <c r="B10" s="27"/>
      <c r="C10" s="27"/>
      <c r="D10" s="27"/>
      <c r="E10" s="27"/>
      <c r="F10" s="28"/>
      <c r="I10" s="15" t="s">
        <v>32</v>
      </c>
      <c r="J10" s="15">
        <v>7</v>
      </c>
      <c r="K10" s="15">
        <v>7</v>
      </c>
    </row>
    <row r="11" spans="1:11" x14ac:dyDescent="0.25">
      <c r="I11" s="15" t="s">
        <v>33</v>
      </c>
      <c r="J11" s="15">
        <v>8</v>
      </c>
      <c r="K11" s="15">
        <v>8</v>
      </c>
    </row>
    <row r="12" spans="1:11" ht="16.5" thickBot="1" x14ac:dyDescent="0.3">
      <c r="I12" s="15" t="s">
        <v>38</v>
      </c>
      <c r="J12" s="15">
        <v>9</v>
      </c>
      <c r="K12" s="15">
        <v>9</v>
      </c>
    </row>
    <row r="13" spans="1:11" x14ac:dyDescent="0.25">
      <c r="A13" s="90" t="s">
        <v>42</v>
      </c>
      <c r="B13" s="91"/>
      <c r="C13" s="91"/>
      <c r="D13" s="91"/>
      <c r="E13" s="91"/>
      <c r="F13" s="92"/>
      <c r="I13" s="15" t="s">
        <v>34</v>
      </c>
      <c r="J13" s="15">
        <v>10</v>
      </c>
      <c r="K13" s="15">
        <v>10</v>
      </c>
    </row>
    <row r="14" spans="1:11" ht="16.5" thickBot="1" x14ac:dyDescent="0.3">
      <c r="A14" s="25"/>
      <c r="B14" s="23"/>
      <c r="C14" s="23"/>
      <c r="D14" s="23"/>
      <c r="E14" s="23"/>
      <c r="F14" s="24"/>
      <c r="I14" s="15" t="s">
        <v>35</v>
      </c>
      <c r="J14" s="15">
        <v>11</v>
      </c>
      <c r="K14" s="15">
        <v>11</v>
      </c>
    </row>
    <row r="15" spans="1:11" x14ac:dyDescent="0.25">
      <c r="A15" s="22" t="s">
        <v>47</v>
      </c>
      <c r="B15" s="23"/>
      <c r="C15" s="93" t="s">
        <v>50</v>
      </c>
      <c r="D15" s="94"/>
      <c r="E15" s="94"/>
      <c r="F15" s="95"/>
      <c r="J15" s="15">
        <v>12</v>
      </c>
      <c r="K15" s="15">
        <v>12</v>
      </c>
    </row>
    <row r="16" spans="1:11" ht="67.150000000000006" customHeight="1" x14ac:dyDescent="0.25">
      <c r="A16" s="25" t="s">
        <v>48</v>
      </c>
      <c r="B16" s="23"/>
      <c r="C16" s="18" t="s">
        <v>16</v>
      </c>
      <c r="D16" s="17" t="s">
        <v>17</v>
      </c>
      <c r="E16" s="17" t="s">
        <v>18</v>
      </c>
      <c r="F16" s="19" t="s">
        <v>51</v>
      </c>
      <c r="J16" s="15">
        <v>13</v>
      </c>
      <c r="K16" s="15">
        <v>13</v>
      </c>
    </row>
    <row r="17" spans="1:11" ht="32.1" customHeight="1" thickBot="1" x14ac:dyDescent="0.3">
      <c r="A17" s="22" t="s">
        <v>45</v>
      </c>
      <c r="B17" s="23"/>
      <c r="C17" s="20" t="s">
        <v>36</v>
      </c>
      <c r="D17" s="96" t="str">
        <f>CONCATENATE(H21,"_",I21,"_",J21,"_",K45)</f>
        <v>LE_07_04_REC10</v>
      </c>
      <c r="E17" s="97"/>
      <c r="F17" s="98"/>
      <c r="J17" s="15">
        <v>14</v>
      </c>
      <c r="K17" s="15">
        <v>14</v>
      </c>
    </row>
    <row r="18" spans="1:11" ht="79.5" thickBot="1" x14ac:dyDescent="0.3">
      <c r="A18" s="25" t="s">
        <v>49</v>
      </c>
      <c r="B18" s="23"/>
      <c r="C18" s="49" t="s">
        <v>145</v>
      </c>
      <c r="D18" s="88" t="str">
        <f>CONCATENATE("SolicitudGrafica_",D17,".xls")</f>
        <v>SolicitudGrafica_LE_07_04_REC10.xls</v>
      </c>
      <c r="E18" s="88"/>
      <c r="F18" s="89"/>
      <c r="J18" s="15">
        <v>15</v>
      </c>
      <c r="K18" s="15">
        <v>15</v>
      </c>
    </row>
    <row r="19" spans="1:11" x14ac:dyDescent="0.25">
      <c r="A19" s="22" t="s">
        <v>11</v>
      </c>
      <c r="B19" s="23"/>
      <c r="C19" s="23"/>
      <c r="D19" s="23"/>
      <c r="E19" s="23"/>
      <c r="F19" s="24"/>
      <c r="H19" s="15">
        <v>3</v>
      </c>
      <c r="J19" s="15">
        <v>16</v>
      </c>
      <c r="K19" s="15">
        <v>16</v>
      </c>
    </row>
    <row r="20" spans="1:11" ht="63.75" thickBot="1" x14ac:dyDescent="0.3">
      <c r="A20" s="26" t="s">
        <v>52</v>
      </c>
      <c r="B20" s="27"/>
      <c r="C20" s="27"/>
      <c r="D20" s="27"/>
      <c r="E20" s="27"/>
      <c r="F20" s="28"/>
      <c r="H20" s="15">
        <v>4</v>
      </c>
      <c r="I20" s="15">
        <v>5</v>
      </c>
      <c r="J20" s="15">
        <v>4</v>
      </c>
      <c r="K20" s="15">
        <v>17</v>
      </c>
    </row>
    <row r="21" spans="1:11" x14ac:dyDescent="0.25">
      <c r="H21" s="15" t="str">
        <f>IF(INDEX(H4:H7,H20)=H4,"MA",IF(INDEX(H4:H7,H20)=H5,"CN",IF(INDEX(H4:H7,H20)=H6,"CS",IF(INDEX(H4:H7,H20)=H7,"LE"))))</f>
        <v>LE</v>
      </c>
      <c r="I21" s="15" t="str">
        <f>CONCATENATE(IF((I20+2)&lt;10,"0",""),I20+2)</f>
        <v>07</v>
      </c>
      <c r="J21" s="15" t="str">
        <f>CONCATENATE(IF(J20&lt;10,"0",""),J20)</f>
        <v>04</v>
      </c>
      <c r="K21" s="15">
        <v>18</v>
      </c>
    </row>
    <row r="22" spans="1:11" x14ac:dyDescent="0.25">
      <c r="K22" s="15">
        <v>19</v>
      </c>
    </row>
    <row r="23" spans="1:11" x14ac:dyDescent="0.25">
      <c r="K23" s="15">
        <v>20</v>
      </c>
    </row>
    <row r="24" spans="1:11" x14ac:dyDescent="0.25">
      <c r="K24" s="15">
        <v>21</v>
      </c>
    </row>
    <row r="25" spans="1:11" x14ac:dyDescent="0.25">
      <c r="K25" s="15">
        <v>22</v>
      </c>
    </row>
    <row r="26" spans="1:11" x14ac:dyDescent="0.25">
      <c r="K26" s="15">
        <v>23</v>
      </c>
    </row>
    <row r="27" spans="1:11" x14ac:dyDescent="0.25">
      <c r="K27" s="15">
        <v>24</v>
      </c>
    </row>
    <row r="28" spans="1:11" x14ac:dyDescent="0.25">
      <c r="K28" s="15">
        <v>25</v>
      </c>
    </row>
    <row r="29" spans="1:11" x14ac:dyDescent="0.25">
      <c r="K29" s="15">
        <v>26</v>
      </c>
    </row>
    <row r="30" spans="1:11" x14ac:dyDescent="0.25">
      <c r="K30" s="15">
        <v>27</v>
      </c>
    </row>
    <row r="31" spans="1:11" x14ac:dyDescent="0.25">
      <c r="K31" s="15">
        <v>28</v>
      </c>
    </row>
    <row r="32" spans="1:11" x14ac:dyDescent="0.25">
      <c r="K32" s="15">
        <v>29</v>
      </c>
    </row>
    <row r="33" spans="11:11" x14ac:dyDescent="0.25">
      <c r="K33" s="15">
        <v>30</v>
      </c>
    </row>
    <row r="34" spans="11:11" x14ac:dyDescent="0.25">
      <c r="K34" s="15">
        <v>31</v>
      </c>
    </row>
    <row r="35" spans="11:11" x14ac:dyDescent="0.25">
      <c r="K35" s="15">
        <v>32</v>
      </c>
    </row>
    <row r="36" spans="11:11" x14ac:dyDescent="0.25">
      <c r="K36" s="15">
        <v>33</v>
      </c>
    </row>
    <row r="37" spans="11:11" x14ac:dyDescent="0.25">
      <c r="K37" s="15">
        <v>34</v>
      </c>
    </row>
    <row r="38" spans="11:11" x14ac:dyDescent="0.25">
      <c r="K38" s="15">
        <v>35</v>
      </c>
    </row>
    <row r="39" spans="11:11" x14ac:dyDescent="0.25">
      <c r="K39" s="15">
        <v>36</v>
      </c>
    </row>
    <row r="40" spans="11:11" x14ac:dyDescent="0.25">
      <c r="K40" s="15">
        <v>37</v>
      </c>
    </row>
    <row r="41" spans="11:11" x14ac:dyDescent="0.25">
      <c r="K41" s="15">
        <v>38</v>
      </c>
    </row>
    <row r="42" spans="11:11" x14ac:dyDescent="0.25">
      <c r="K42" s="15">
        <v>39</v>
      </c>
    </row>
    <row r="43" spans="11:11" x14ac:dyDescent="0.25">
      <c r="K43" s="15">
        <v>40</v>
      </c>
    </row>
    <row r="44" spans="11:11" x14ac:dyDescent="0.25">
      <c r="K44" s="15">
        <v>1</v>
      </c>
    </row>
    <row r="45" spans="11:11" x14ac:dyDescent="0.25">
      <c r="K45" s="1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5" customWidth="1"/>
    <col min="2" max="2" width="22.25" style="15" customWidth="1"/>
    <col min="3" max="3" width="17.375" style="15" customWidth="1"/>
    <col min="4" max="4" width="10.875" style="15"/>
    <col min="5" max="5" width="11.75" style="15" customWidth="1"/>
    <col min="6" max="6" width="12.75" style="15" customWidth="1"/>
    <col min="7" max="7" width="11" style="15" customWidth="1"/>
    <col min="8" max="9" width="22.25" style="15" customWidth="1"/>
    <col min="10" max="10" width="20.75" style="15" customWidth="1"/>
    <col min="11" max="11" width="44.5" style="15" customWidth="1"/>
    <col min="12" max="16384" width="10.875" style="15"/>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29" t="s">
        <v>66</v>
      </c>
      <c r="I2" s="29" t="s">
        <v>67</v>
      </c>
      <c r="J2" s="29" t="s">
        <v>68</v>
      </c>
    </row>
    <row r="3" spans="1:11" s="31" customFormat="1" x14ac:dyDescent="0.25">
      <c r="A3" s="30" t="s">
        <v>70</v>
      </c>
      <c r="B3" s="30" t="s">
        <v>71</v>
      </c>
      <c r="C3" s="30" t="s">
        <v>72</v>
      </c>
      <c r="D3" s="30" t="s">
        <v>73</v>
      </c>
      <c r="E3" s="30" t="s">
        <v>74</v>
      </c>
      <c r="F3" s="30"/>
      <c r="G3" s="30"/>
      <c r="H3" s="30" t="s">
        <v>75</v>
      </c>
      <c r="I3" s="30"/>
      <c r="J3" s="30"/>
    </row>
    <row r="4" spans="1:11" s="31" customFormat="1" x14ac:dyDescent="0.25">
      <c r="A4" s="32" t="s">
        <v>58</v>
      </c>
      <c r="B4" s="32" t="s">
        <v>76</v>
      </c>
      <c r="C4" s="32" t="s">
        <v>72</v>
      </c>
      <c r="D4" s="32" t="s">
        <v>73</v>
      </c>
      <c r="E4" s="32" t="s">
        <v>77</v>
      </c>
      <c r="F4" s="32" t="s">
        <v>78</v>
      </c>
      <c r="G4" s="32"/>
      <c r="H4" s="32" t="s">
        <v>79</v>
      </c>
      <c r="I4" s="32" t="s">
        <v>80</v>
      </c>
      <c r="J4" s="32"/>
    </row>
    <row r="5" spans="1:11" s="31" customFormat="1" x14ac:dyDescent="0.25">
      <c r="A5" s="33" t="s">
        <v>81</v>
      </c>
      <c r="B5" s="32" t="s">
        <v>82</v>
      </c>
      <c r="C5" s="32" t="s">
        <v>72</v>
      </c>
      <c r="D5" s="32" t="s">
        <v>73</v>
      </c>
      <c r="E5" s="32" t="s">
        <v>77</v>
      </c>
      <c r="F5" s="32" t="s">
        <v>78</v>
      </c>
      <c r="G5" s="34"/>
      <c r="H5" s="32" t="s">
        <v>79</v>
      </c>
      <c r="I5" s="32" t="s">
        <v>80</v>
      </c>
      <c r="J5" s="34"/>
    </row>
    <row r="6" spans="1:11" s="31" customFormat="1" x14ac:dyDescent="0.25">
      <c r="A6" s="32" t="s">
        <v>59</v>
      </c>
      <c r="B6" s="32" t="s">
        <v>83</v>
      </c>
      <c r="C6" s="32" t="s">
        <v>72</v>
      </c>
      <c r="D6" s="32" t="s">
        <v>73</v>
      </c>
      <c r="E6" s="32" t="s">
        <v>77</v>
      </c>
      <c r="F6" s="32" t="s">
        <v>78</v>
      </c>
      <c r="G6" s="32" t="s">
        <v>74</v>
      </c>
      <c r="H6" s="32" t="s">
        <v>79</v>
      </c>
      <c r="I6" s="32" t="s">
        <v>80</v>
      </c>
      <c r="J6" s="32" t="s">
        <v>84</v>
      </c>
    </row>
    <row r="7" spans="1:11" s="31" customFormat="1" ht="25.5" x14ac:dyDescent="0.25">
      <c r="A7" s="32" t="s">
        <v>85</v>
      </c>
      <c r="B7" s="32" t="s">
        <v>86</v>
      </c>
      <c r="C7" s="32" t="s">
        <v>72</v>
      </c>
      <c r="D7" s="32" t="s">
        <v>73</v>
      </c>
      <c r="E7" s="32" t="s">
        <v>77</v>
      </c>
      <c r="F7" s="32" t="s">
        <v>78</v>
      </c>
      <c r="G7" s="32"/>
      <c r="H7" s="32" t="s">
        <v>79</v>
      </c>
      <c r="I7" s="32" t="s">
        <v>80</v>
      </c>
      <c r="J7" s="32"/>
    </row>
    <row r="8" spans="1:11" s="31" customFormat="1" ht="25.5" x14ac:dyDescent="0.25">
      <c r="A8" s="32" t="s">
        <v>87</v>
      </c>
      <c r="B8" s="32" t="s">
        <v>88</v>
      </c>
      <c r="C8" s="32" t="s">
        <v>72</v>
      </c>
      <c r="D8" s="32" t="s">
        <v>73</v>
      </c>
      <c r="E8" s="32" t="s">
        <v>77</v>
      </c>
      <c r="F8" s="32" t="s">
        <v>78</v>
      </c>
      <c r="G8" s="32"/>
      <c r="H8" s="32" t="s">
        <v>79</v>
      </c>
      <c r="I8" s="32" t="s">
        <v>80</v>
      </c>
      <c r="J8" s="32"/>
    </row>
    <row r="9" spans="1:11" s="31" customFormat="1" x14ac:dyDescent="0.25">
      <c r="A9" s="32" t="s">
        <v>89</v>
      </c>
      <c r="B9" s="32" t="s">
        <v>90</v>
      </c>
      <c r="C9" s="32" t="s">
        <v>72</v>
      </c>
      <c r="D9" s="32" t="s">
        <v>73</v>
      </c>
      <c r="E9" s="32" t="s">
        <v>77</v>
      </c>
      <c r="F9" s="32" t="s">
        <v>78</v>
      </c>
      <c r="G9" s="32"/>
      <c r="H9" s="32" t="s">
        <v>79</v>
      </c>
      <c r="I9" s="32" t="s">
        <v>80</v>
      </c>
      <c r="J9" s="32"/>
    </row>
    <row r="10" spans="1:11" s="31" customFormat="1" x14ac:dyDescent="0.25">
      <c r="A10" s="32" t="s">
        <v>91</v>
      </c>
      <c r="B10" s="32" t="s">
        <v>92</v>
      </c>
      <c r="C10" s="32" t="s">
        <v>72</v>
      </c>
      <c r="D10" s="32" t="s">
        <v>73</v>
      </c>
      <c r="E10" s="32" t="s">
        <v>93</v>
      </c>
      <c r="F10" s="32"/>
      <c r="G10" s="32"/>
      <c r="H10" s="32" t="s">
        <v>75</v>
      </c>
      <c r="I10" s="32"/>
      <c r="J10" s="32"/>
    </row>
    <row r="11" spans="1:11" s="31" customFormat="1" ht="25.5" x14ac:dyDescent="0.25">
      <c r="A11" s="32" t="s">
        <v>94</v>
      </c>
      <c r="B11" s="32" t="s">
        <v>95</v>
      </c>
      <c r="C11" s="32" t="s">
        <v>72</v>
      </c>
      <c r="D11" s="32" t="s">
        <v>73</v>
      </c>
      <c r="E11" s="32" t="s">
        <v>77</v>
      </c>
      <c r="F11" s="32" t="s">
        <v>78</v>
      </c>
      <c r="G11" s="32"/>
      <c r="H11" s="32" t="s">
        <v>79</v>
      </c>
      <c r="I11" s="32" t="s">
        <v>80</v>
      </c>
      <c r="J11" s="32"/>
    </row>
    <row r="12" spans="1:11" s="31" customFormat="1" x14ac:dyDescent="0.25">
      <c r="A12" s="32" t="s">
        <v>96</v>
      </c>
      <c r="B12" s="32" t="s">
        <v>97</v>
      </c>
      <c r="C12" s="32" t="s">
        <v>72</v>
      </c>
      <c r="D12" s="32" t="s">
        <v>73</v>
      </c>
      <c r="E12" s="32" t="s">
        <v>77</v>
      </c>
      <c r="F12" s="32" t="s">
        <v>78</v>
      </c>
      <c r="G12" s="32"/>
      <c r="H12" s="32" t="s">
        <v>79</v>
      </c>
      <c r="I12" s="32" t="s">
        <v>80</v>
      </c>
      <c r="J12" s="32"/>
    </row>
    <row r="13" spans="1:11" ht="63" x14ac:dyDescent="0.25">
      <c r="A13" s="35" t="s">
        <v>98</v>
      </c>
      <c r="B13" s="35" t="s">
        <v>99</v>
      </c>
      <c r="C13" s="32" t="s">
        <v>72</v>
      </c>
      <c r="D13" s="36" t="s">
        <v>100</v>
      </c>
      <c r="E13" s="36"/>
      <c r="F13" s="37" t="s">
        <v>142</v>
      </c>
      <c r="G13" s="35"/>
      <c r="H13" s="32"/>
      <c r="I13" s="32" t="s">
        <v>75</v>
      </c>
      <c r="J13" s="35"/>
      <c r="K13" s="15" t="s">
        <v>101</v>
      </c>
    </row>
    <row r="14" spans="1:11" x14ac:dyDescent="0.25">
      <c r="A14" s="35" t="s">
        <v>102</v>
      </c>
      <c r="B14" s="35" t="s">
        <v>103</v>
      </c>
      <c r="C14" s="32" t="s">
        <v>72</v>
      </c>
      <c r="D14" s="36" t="s">
        <v>73</v>
      </c>
      <c r="E14" s="36"/>
      <c r="F14" s="37" t="s">
        <v>143</v>
      </c>
      <c r="G14" s="35"/>
      <c r="H14" s="32"/>
      <c r="I14" s="32" t="s">
        <v>75</v>
      </c>
      <c r="J14" s="35"/>
    </row>
    <row r="15" spans="1:11" ht="31.5" x14ac:dyDescent="0.25">
      <c r="A15" s="35" t="s">
        <v>104</v>
      </c>
      <c r="B15" s="35" t="s">
        <v>105</v>
      </c>
      <c r="C15" s="32" t="s">
        <v>106</v>
      </c>
      <c r="D15" s="35" t="s">
        <v>100</v>
      </c>
      <c r="E15" s="35" t="s">
        <v>141</v>
      </c>
      <c r="F15" s="35"/>
      <c r="G15" s="35"/>
      <c r="H15" s="32" t="s">
        <v>75</v>
      </c>
      <c r="I15" s="35"/>
      <c r="J15" s="35"/>
      <c r="K15" s="15" t="s">
        <v>107</v>
      </c>
    </row>
    <row r="16" spans="1:11" ht="94.5" x14ac:dyDescent="0.25">
      <c r="A16" s="37" t="s">
        <v>108</v>
      </c>
      <c r="B16" s="37"/>
      <c r="C16" s="33" t="s">
        <v>106</v>
      </c>
      <c r="D16" s="37" t="s">
        <v>109</v>
      </c>
      <c r="E16" s="36" t="s">
        <v>139</v>
      </c>
      <c r="F16" s="36" t="s">
        <v>140</v>
      </c>
      <c r="G16" s="36"/>
      <c r="H16" s="37" t="s">
        <v>110</v>
      </c>
      <c r="I16" s="37" t="s">
        <v>111</v>
      </c>
      <c r="J16" s="36"/>
      <c r="K16" s="38" t="s">
        <v>112</v>
      </c>
    </row>
    <row r="17" spans="1:11" ht="25.5" x14ac:dyDescent="0.25">
      <c r="A17" s="32" t="s">
        <v>113</v>
      </c>
      <c r="B17" s="32"/>
      <c r="C17" s="32" t="s">
        <v>72</v>
      </c>
      <c r="D17" s="32" t="s">
        <v>73</v>
      </c>
      <c r="E17" s="32" t="s">
        <v>114</v>
      </c>
      <c r="F17" s="32" t="s">
        <v>115</v>
      </c>
      <c r="G17" s="32"/>
      <c r="H17" s="39" t="s">
        <v>116</v>
      </c>
      <c r="I17" s="39" t="s">
        <v>117</v>
      </c>
      <c r="J17" s="32"/>
      <c r="K17" s="40" t="s">
        <v>118</v>
      </c>
    </row>
    <row r="20" spans="1:11" x14ac:dyDescent="0.25">
      <c r="A20" s="41" t="s">
        <v>119</v>
      </c>
    </row>
    <row r="21" spans="1:11" x14ac:dyDescent="0.25">
      <c r="A21" s="42" t="s">
        <v>120</v>
      </c>
      <c r="B21" s="43" t="s">
        <v>121</v>
      </c>
      <c r="C21" s="44" t="s">
        <v>122</v>
      </c>
      <c r="D21" s="43"/>
      <c r="E21" s="43"/>
    </row>
    <row r="22" spans="1:11" x14ac:dyDescent="0.25">
      <c r="A22" s="45" t="s">
        <v>123</v>
      </c>
      <c r="B22" s="46" t="s">
        <v>124</v>
      </c>
      <c r="C22" s="47" t="s">
        <v>125</v>
      </c>
      <c r="D22" s="46"/>
      <c r="E22" s="46"/>
    </row>
    <row r="23" spans="1:11" x14ac:dyDescent="0.25">
      <c r="A23" s="45" t="s">
        <v>126</v>
      </c>
      <c r="B23" s="46" t="s">
        <v>127</v>
      </c>
      <c r="C23" s="47" t="s">
        <v>128</v>
      </c>
      <c r="D23" s="46"/>
      <c r="E23" s="46"/>
    </row>
    <row r="24" spans="1:11" ht="31.5" x14ac:dyDescent="0.25">
      <c r="A24" s="45" t="s">
        <v>129</v>
      </c>
      <c r="B24" s="46" t="s">
        <v>130</v>
      </c>
      <c r="C24" s="47" t="s">
        <v>131</v>
      </c>
      <c r="D24" s="46"/>
      <c r="E24" s="46"/>
    </row>
    <row r="25" spans="1:11" x14ac:dyDescent="0.25">
      <c r="A25" s="45" t="s">
        <v>132</v>
      </c>
      <c r="B25" s="46" t="s">
        <v>133</v>
      </c>
      <c r="C25" s="47" t="s">
        <v>134</v>
      </c>
      <c r="D25" s="46"/>
      <c r="E25" s="46"/>
    </row>
    <row r="26" spans="1:11" ht="63" x14ac:dyDescent="0.25">
      <c r="A26" s="45" t="s">
        <v>135</v>
      </c>
      <c r="B26" s="46" t="s">
        <v>136</v>
      </c>
      <c r="C26" s="47" t="s">
        <v>137</v>
      </c>
      <c r="D26" s="46"/>
      <c r="E26" s="4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2015-04-09T02:47:47Z</dcterms:modified>
</cp:coreProperties>
</file>