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1 GRADO6\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<sst xmlns="http://schemas.openxmlformats.org/spreadsheetml/2006/main" count="261" uniqueCount="160">
  <si>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</si>
  <si>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</si>
  <si>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</si>
  <si>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</si>
  <si>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</si>
  <si>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</si>
  <si>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</si>
  <si>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</si>
  <si>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</si>
  <si>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</si>
  <si>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</si>
  <si>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</si>
  <si>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</si>
  <si>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</si>
  <si>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</si>
  <si>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</si>
  <si>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</si>
  <si>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</si>
  <si>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</si>
  <si>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</si>
  <si>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</si>
  <si>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</si>
  <si>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</si>
  <si>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</si>
  <si>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</si>
  <si>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</si>
  <si>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</si>
  <si>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</si>
  <si>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</si>
  <si>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</si>
  <si>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</si>
  <si>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</si>
  <si>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</si>
  <si>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</si>
  <si>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</si>
  <si>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</si>
  <si>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</si>
  <si>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</si>
  <si>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</si>
  <si>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</si>
  <si>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</si>
  <si>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</si>
  <si>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</si>
  <si>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</si>
  <si>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</si>
  <si>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</si>
  <si>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</si>
  <si>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</si>
  <si>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</si>
  <si>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</si>
  <si>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</si>
  <si>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</si>
  <si>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</si>
  <si>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</si>
  <si>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</si>
  <si>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</si>
  <si>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</si>
  <si>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</si>
  <si>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</si>
  <si>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</si>
  <si>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</si>
  <si>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</si>
  <si>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</si>
  <si>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</si>
  <si>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</si>
  <si>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</si>
  <si>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</si>
  <si>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</si>
  <si>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</si>
  <si>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</si>
  <si>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</si>
  <si>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</si>
  <si>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</si>
  <si>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</si>
  <si>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</si>
  <si>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</si>
  <si>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</si>
  <si>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</si>
  <si>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</si>
  <si>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</si>
  <si>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</si>
  <si>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</si>
  <si>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</si>
  <si>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</si>
  <si>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</si>
  <si>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</si>
  <si>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</si>
  <si>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</si>
  <si>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</si>
  <si>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</si>
  <si>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</si>
  <si>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</si>
  <si>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</si>
  <si>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</si>
  <si>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</si>
  <si>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</si>
  <si>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</si>
  <si>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</si>
  <si>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</si>
  <si>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</si>
  <si>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</si>
  <si>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</si>
  <si>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</si>
  <si>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</si>
  <si>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</si>
  <si>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</si>
  <si>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</si>
  <si>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</si>
  <si>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</si>
  <si>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</si>
  <si>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</si>
  <si>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</si>
  <si>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</si>
  <si>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</si>
  <si>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</si>
  <si>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</si>
  <si>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</si>
  <si>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</si>
  <si>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</si>
  <si>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</si>
  <si>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</si>
  <si>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</si>
  <si>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</si>
  <si>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</si>
  <si>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</si>
  <si>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</si>
  <si>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</si>
  <si>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</si>
  <si>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</si>
  <si>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</si>
  <si>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</si>
  <si>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</si>
  <si>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</si>
  <si>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</si>
  <si>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</si>
  <si>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</si>
  <si>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</si>
  <si>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</si>
  <si>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</si>
  <si>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</si>
  <si>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</si>
  <si>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</si>
  <si>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</si>
  <si>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</si>
  <si>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</si>
  <si>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Lógica y teoría de Conjuntos</t>
  </si>
  <si>
    <t>Diana Margarita Gonzalez Martinez</t>
  </si>
  <si>
    <t>MA_06_01_C0_REC170</t>
  </si>
  <si>
    <t>Ver observaciones</t>
  </si>
  <si>
    <t>Ilustración</t>
  </si>
  <si>
    <t>Horizontal</t>
  </si>
  <si>
    <t>IMG02</t>
  </si>
  <si>
    <t>IMG03</t>
  </si>
  <si>
    <t>IMG04</t>
  </si>
  <si>
    <t>IMG05</t>
  </si>
  <si>
    <t>IMG06</t>
  </si>
  <si>
    <t>IMG07</t>
  </si>
  <si>
    <t>IMG08</t>
  </si>
  <si>
    <t>IMG09</t>
  </si>
  <si>
    <t>IMG10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</si>
</sst>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center"/>
    </xf>
    <xf numFmtId="0" fontId="2" fillId="0" borderId="6" xfId="0" applyFont="1" applyFill="1" applyBorder="1" applyAlignment="1">
      <alignment horizont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396875</xdr:colOff>
      <xdr:row>9</xdr:row>
      <xdr:rowOff>63500</xdr:rowOff>
    </xdr:from>
    <xdr:to>
      <xdr:col>10</xdr:col>
      <xdr:colOff>1600835</xdr:colOff>
      <xdr:row>9</xdr:row>
      <xdr:rowOff>1115060</xdr:rowOff>
    </xdr:to>
    <xdr:pic>
      <xdr:nvPicPr>
        <xdr:cNvPr id="2" name="Imagen 1"/>
        <xdr:cNvPicPr/>
      </xdr:nvPicPr>
      <xdr:blipFill rotWithShape="1">
        <a:blip xmlns:r="http://schemas.openxmlformats.org/officeDocument/2006/relationships" r:embed="rId1"/>
        <a:srcRect l="37991" t="39440" r="40494" b="27135"/>
        <a:stretch/>
      </xdr:blipFill>
      <xdr:spPr bwMode="auto">
        <a:xfrm>
          <a:off x="17724438" y="2016125"/>
          <a:ext cx="1203960" cy="10515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412750</xdr:colOff>
      <xdr:row>10</xdr:row>
      <xdr:rowOff>71436</xdr:rowOff>
    </xdr:from>
    <xdr:to>
      <xdr:col>10</xdr:col>
      <xdr:colOff>1603375</xdr:colOff>
      <xdr:row>10</xdr:row>
      <xdr:rowOff>1016000</xdr:rowOff>
    </xdr:to>
    <xdr:pic>
      <xdr:nvPicPr>
        <xdr:cNvPr id="3" name="Imagen 2"/>
        <xdr:cNvPicPr/>
      </xdr:nvPicPr>
      <xdr:blipFill rotWithShape="1">
        <a:blip xmlns:r="http://schemas.openxmlformats.org/officeDocument/2006/relationships" r:embed="rId2"/>
        <a:srcRect l="40964" t="35899" r="43804" b="42170"/>
        <a:stretch/>
      </xdr:blipFill>
      <xdr:spPr bwMode="auto">
        <a:xfrm>
          <a:off x="17740313" y="3206749"/>
          <a:ext cx="1190625" cy="94456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436563</xdr:colOff>
      <xdr:row>11</xdr:row>
      <xdr:rowOff>55561</xdr:rowOff>
    </xdr:from>
    <xdr:to>
      <xdr:col>10</xdr:col>
      <xdr:colOff>1625918</xdr:colOff>
      <xdr:row>11</xdr:row>
      <xdr:rowOff>936624</xdr:rowOff>
    </xdr:to>
    <xdr:pic>
      <xdr:nvPicPr>
        <xdr:cNvPr id="4" name="Imagen 3"/>
        <xdr:cNvPicPr/>
      </xdr:nvPicPr>
      <xdr:blipFill rotWithShape="1">
        <a:blip xmlns:r="http://schemas.openxmlformats.org/officeDocument/2006/relationships" r:embed="rId2"/>
        <a:srcRect l="17531" t="62142" r="67778" b="16558"/>
        <a:stretch/>
      </xdr:blipFill>
      <xdr:spPr bwMode="auto">
        <a:xfrm>
          <a:off x="17764126" y="4333874"/>
          <a:ext cx="1189355" cy="881063"/>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484188</xdr:colOff>
      <xdr:row>12</xdr:row>
      <xdr:rowOff>39688</xdr:rowOff>
    </xdr:from>
    <xdr:to>
      <xdr:col>10</xdr:col>
      <xdr:colOff>1603374</xdr:colOff>
      <xdr:row>12</xdr:row>
      <xdr:rowOff>1016000</xdr:rowOff>
    </xdr:to>
    <xdr:pic>
      <xdr:nvPicPr>
        <xdr:cNvPr id="5" name="Imagen 4"/>
        <xdr:cNvPicPr/>
      </xdr:nvPicPr>
      <xdr:blipFill rotWithShape="1">
        <a:blip xmlns:r="http://schemas.openxmlformats.org/officeDocument/2006/relationships" r:embed="rId2"/>
        <a:srcRect l="40371" t="36451" r="44938" b="41151"/>
        <a:stretch/>
      </xdr:blipFill>
      <xdr:spPr bwMode="auto">
        <a:xfrm>
          <a:off x="17811751" y="5334001"/>
          <a:ext cx="1119186" cy="97631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468313</xdr:colOff>
      <xdr:row>13</xdr:row>
      <xdr:rowOff>87312</xdr:rowOff>
    </xdr:from>
    <xdr:to>
      <xdr:col>10</xdr:col>
      <xdr:colOff>1531937</xdr:colOff>
      <xdr:row>13</xdr:row>
      <xdr:rowOff>984249</xdr:rowOff>
    </xdr:to>
    <xdr:pic>
      <xdr:nvPicPr>
        <xdr:cNvPr id="6" name="Imagen 5"/>
        <xdr:cNvPicPr/>
      </xdr:nvPicPr>
      <xdr:blipFill rotWithShape="1">
        <a:blip xmlns:r="http://schemas.openxmlformats.org/officeDocument/2006/relationships" r:embed="rId3"/>
        <a:srcRect l="31728" t="36230" r="55433" b="45764"/>
        <a:stretch/>
      </xdr:blipFill>
      <xdr:spPr bwMode="auto">
        <a:xfrm>
          <a:off x="17795876" y="6477000"/>
          <a:ext cx="1063624" cy="89693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436562</xdr:colOff>
      <xdr:row>14</xdr:row>
      <xdr:rowOff>31749</xdr:rowOff>
    </xdr:from>
    <xdr:to>
      <xdr:col>10</xdr:col>
      <xdr:colOff>1762125</xdr:colOff>
      <xdr:row>14</xdr:row>
      <xdr:rowOff>968375</xdr:rowOff>
    </xdr:to>
    <xdr:pic>
      <xdr:nvPicPr>
        <xdr:cNvPr id="7" name="Imagen 6"/>
        <xdr:cNvPicPr/>
      </xdr:nvPicPr>
      <xdr:blipFill rotWithShape="1">
        <a:blip xmlns:r="http://schemas.openxmlformats.org/officeDocument/2006/relationships" r:embed="rId4"/>
        <a:srcRect l="49752" t="45178" r="37230" b="39176"/>
        <a:stretch/>
      </xdr:blipFill>
      <xdr:spPr bwMode="auto">
        <a:xfrm>
          <a:off x="17764125" y="7485062"/>
          <a:ext cx="1325563" cy="93662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468312</xdr:colOff>
      <xdr:row>15</xdr:row>
      <xdr:rowOff>0</xdr:rowOff>
    </xdr:from>
    <xdr:to>
      <xdr:col>10</xdr:col>
      <xdr:colOff>1738312</xdr:colOff>
      <xdr:row>15</xdr:row>
      <xdr:rowOff>1008062</xdr:rowOff>
    </xdr:to>
    <xdr:pic>
      <xdr:nvPicPr>
        <xdr:cNvPr id="8" name="Imagen 7"/>
        <xdr:cNvPicPr/>
      </xdr:nvPicPr>
      <xdr:blipFill rotWithShape="1">
        <a:blip xmlns:r="http://schemas.openxmlformats.org/officeDocument/2006/relationships" r:embed="rId4"/>
        <a:srcRect l="51481" t="65436" r="35556" b="16778"/>
        <a:stretch/>
      </xdr:blipFill>
      <xdr:spPr bwMode="auto">
        <a:xfrm>
          <a:off x="17795875" y="8501063"/>
          <a:ext cx="1270000" cy="1008062"/>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301625</xdr:colOff>
      <xdr:row>16</xdr:row>
      <xdr:rowOff>39687</xdr:rowOff>
    </xdr:from>
    <xdr:to>
      <xdr:col>10</xdr:col>
      <xdr:colOff>1658937</xdr:colOff>
      <xdr:row>16</xdr:row>
      <xdr:rowOff>912812</xdr:rowOff>
    </xdr:to>
    <xdr:pic>
      <xdr:nvPicPr>
        <xdr:cNvPr id="9" name="Imagen 8"/>
        <xdr:cNvPicPr/>
      </xdr:nvPicPr>
      <xdr:blipFill rotWithShape="1">
        <a:blip xmlns:r="http://schemas.openxmlformats.org/officeDocument/2006/relationships" r:embed="rId4"/>
        <a:srcRect l="22468" t="64777" r="63334" b="16778"/>
        <a:stretch/>
      </xdr:blipFill>
      <xdr:spPr bwMode="auto">
        <a:xfrm>
          <a:off x="17629188" y="9652000"/>
          <a:ext cx="1357312" cy="8731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436562</xdr:colOff>
      <xdr:row>17</xdr:row>
      <xdr:rowOff>31748</xdr:rowOff>
    </xdr:from>
    <xdr:to>
      <xdr:col>10</xdr:col>
      <xdr:colOff>1754188</xdr:colOff>
      <xdr:row>17</xdr:row>
      <xdr:rowOff>1055687</xdr:rowOff>
    </xdr:to>
    <xdr:pic>
      <xdr:nvPicPr>
        <xdr:cNvPr id="10" name="Imagen 9"/>
        <xdr:cNvPicPr/>
      </xdr:nvPicPr>
      <xdr:blipFill rotWithShape="1">
        <a:blip xmlns:r="http://schemas.openxmlformats.org/officeDocument/2006/relationships" r:embed="rId4"/>
        <a:srcRect l="37406" t="45015" r="50618" b="38736"/>
        <a:stretch/>
      </xdr:blipFill>
      <xdr:spPr bwMode="auto">
        <a:xfrm>
          <a:off x="17764125" y="10660061"/>
          <a:ext cx="1317626" cy="102393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381000</xdr:colOff>
      <xdr:row>18</xdr:row>
      <xdr:rowOff>47625</xdr:rowOff>
    </xdr:from>
    <xdr:to>
      <xdr:col>10</xdr:col>
      <xdr:colOff>1944687</xdr:colOff>
      <xdr:row>18</xdr:row>
      <xdr:rowOff>1031875</xdr:rowOff>
    </xdr:to>
    <xdr:pic>
      <xdr:nvPicPr>
        <xdr:cNvPr id="11" name="Imagen 10"/>
        <xdr:cNvPicPr/>
      </xdr:nvPicPr>
      <xdr:blipFill rotWithShape="1">
        <a:blip xmlns:r="http://schemas.openxmlformats.org/officeDocument/2006/relationships" r:embed="rId4"/>
        <a:srcRect l="37900" t="66314" r="49137" b="16119"/>
        <a:stretch/>
      </xdr:blipFill>
      <xdr:spPr bwMode="auto">
        <a:xfrm>
          <a:off x="17708563" y="11803063"/>
          <a:ext cx="1563687" cy="9842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9" activePane="bottomLeft" state="frozen"/>
      <selection pane="bottomLeft" activeCell="K20" sqref="K20"/>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104">
        <v>6</v>
      </c>
      <c r="D3" s="105"/>
      <c r="F3" s="75"/>
      <c r="G3" s="76"/>
      <c r="H3" s="49"/>
      <c r="I3" s="49"/>
      <c r="J3" s="16"/>
    </row>
    <row r="4" spans="1:16" ht="16.5" x14ac:dyDescent="0.3">
      <c r="A4" s="1"/>
      <c r="B4" s="4" t="s">
        <v>54</v>
      </c>
      <c r="C4" s="82" t="s">
        <v>145</v>
      </c>
      <c r="D4" s="83"/>
      <c r="E4" s="5"/>
      <c r="F4" s="48" t="s">
        <v>55</v>
      </c>
      <c r="G4" s="47" t="s">
        <v>56</v>
      </c>
      <c r="H4" s="49"/>
      <c r="I4" s="49"/>
      <c r="J4" s="16"/>
      <c r="K4" s="16"/>
    </row>
    <row r="5" spans="1:16" ht="16.5" thickBot="1" x14ac:dyDescent="0.3">
      <c r="A5" s="1"/>
      <c r="B5" s="6" t="s">
        <v>1</v>
      </c>
      <c r="C5" s="84" t="s">
        <v>146</v>
      </c>
      <c r="D5" s="85"/>
      <c r="E5" s="5"/>
      <c r="F5" s="46" t="str">
        <f>IF(G4="Recurso","Motor del recurso","")</f>
        <v>Motor del recurso</v>
      </c>
      <c r="G5" s="46" t="s">
        <v>57</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93" customHeight="1" x14ac:dyDescent="0.25">
      <c r="A10" s="13" t="s">
        <v>142</v>
      </c>
      <c r="B10" s="13" t="s">
        <v>148</v>
      </c>
      <c r="C10" s="27" t="str">
        <f>IF(OR(B10&lt;&gt;"",J10&lt;&gt;""),IF($G$4="Recurso",CONCATENATE($G$4," ",$G$5),$G$4),"")</f>
        <v>Recurso M5A</v>
      </c>
      <c r="D10" s="14" t="s">
        <v>149</v>
      </c>
      <c r="E10" s="14" t="s">
        <v>150</v>
      </c>
      <c r="F10" s="14" t="str">
        <f>IF(OR(B10&lt;&gt;"",J10&lt;&gt;""),CONCATENATE($C$7,"_",$A10,IF($G$4="Cuaderno de Estudio","_small",CONCATENATE(IF(I10="","","n"),IF(LEFT($G$5,1)="F",".jpg",".png")))),"")</f>
        <v>MA_06_01_C0_REC170_IMG01n.png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MA_06_01_C0_REC170_IMG01a.png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90" customHeight="1" x14ac:dyDescent="0.25">
      <c r="A11" s="13" t="s">
        <v>151</v>
      </c>
      <c r="B11" s="13" t="s">
        <v>148</v>
      </c>
      <c r="C11" s="27" t="str">
        <f t="shared" ref="C11:C74" si="0">IF(OR(B11&lt;&gt;"",J11&lt;&gt;""),IF($G$4="Recurso",CONCATENATE($G$4," ",$G$5),$G$4),"")</f>
        <v>Recurso M5A</v>
      </c>
      <c r="D11" s="14" t="s">
        <v>149</v>
      </c>
      <c r="E11" s="14" t="s">
        <v>150</v>
      </c>
      <c r="F11" s="14" t="str">
        <f t="shared" ref="F11:F74" si="1">IF(OR(B11&lt;&gt;"",J11&lt;&gt;""),CONCATENATE($C$7,"_",$A11,IF($G$4="Cuaderno de Estudio","_small",CONCATENATE(IF(I11="","","n"),IF(LEFT($G$5,1)="F",".jpg",".png")))),"")</f>
        <v>MA_06_01_C0_REC170_IMG02n.png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MA_06_01_C0_REC170_IMG02a.png</v>
      </c>
      <c r="I11" s="14" t="str">
        <f>IF(OR(B11&lt;&gt;"",J11&lt;&gt;""),IF($G$4="Recurso",IF(LEFT($G$5,1)="M",IF(VLOOKUP($G$5,'Definición técnica de imagenes'!$A$3:$G$17,6,FALSE)=0,"",VLOOKUP($G$5,'Definición técnica de imagenes'!$A$3:$G$17,6,FALSE)),IF($G$5="F1","","")),'Definición técnica de imagenes'!$F$16),"")</f>
        <v>500 x 500 px</v>
      </c>
      <c r="J11" s="19"/>
      <c r="K11" s="15"/>
    </row>
    <row r="12" spans="1:16" s="12" customFormat="1" ht="80.25" customHeight="1" x14ac:dyDescent="0.25">
      <c r="A12" s="13" t="s">
        <v>152</v>
      </c>
      <c r="B12" s="13" t="s">
        <v>148</v>
      </c>
      <c r="C12" s="27" t="str">
        <f t="shared" si="0"/>
        <v>Recurso M5A</v>
      </c>
      <c r="D12" s="14" t="s">
        <v>149</v>
      </c>
      <c r="E12" s="14" t="s">
        <v>150</v>
      </c>
      <c r="F12" s="14" t="str">
        <f t="shared" si="1"/>
        <v>MA_06_01_C0_REC170_IMG03n.png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MA_06_01_C0_REC170_IMG03a.png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ht="86.25" customHeight="1" x14ac:dyDescent="0.25">
      <c r="A13" s="13" t="s">
        <v>153</v>
      </c>
      <c r="B13" s="13" t="s">
        <v>148</v>
      </c>
      <c r="C13" s="27" t="str">
        <f t="shared" si="0"/>
        <v>Recurso M5A</v>
      </c>
      <c r="D13" s="14" t="s">
        <v>149</v>
      </c>
      <c r="E13" s="14" t="s">
        <v>150</v>
      </c>
      <c r="F13" s="14" t="str">
        <f t="shared" si="1"/>
        <v>MA_06_01_C0_REC170_IMG04n.png</v>
      </c>
      <c r="G13" s="14" t="str">
        <f>IF(F13&lt;&gt;"",IF($G$4="Recurso",IF(LEFT($G$5,1)="M",VLOOKUP($G$5,'Definición técnica de imagenes'!$A$3:$G$17,5,FALSE),IF($G$5="F1",'Definición técnica de imagenes'!$E$15,'Definición técnica de imagenes'!$F$13)),'Definición técnica de imagenes'!$E$16),"")</f>
        <v>286 x 286 px</v>
      </c>
      <c r="H13" s="14" t="str">
        <f t="shared" si="2"/>
        <v>MA_06_01_C0_REC170_IMG04a.png</v>
      </c>
      <c r="I13" s="14" t="str">
        <f>IF(OR(B13&lt;&gt;"",J13&lt;&gt;""),IF($G$4="Recurso",IF(LEFT($G$5,1)="M",IF(VLOOKUP($G$5,'Definición técnica de imagenes'!$A$3:$G$17,6,FALSE)=0,"",VLOOKUP($G$5,'Definición técnica de imagenes'!$A$3:$G$17,6,FALSE)),IF($G$5="F1","","")),'Definición técnica de imagenes'!$F$16),"")</f>
        <v>500 x 500 px</v>
      </c>
      <c r="J13" s="19"/>
      <c r="K13" s="19"/>
    </row>
    <row r="14" spans="1:16" s="12" customFormat="1" ht="84" customHeight="1" x14ac:dyDescent="0.25">
      <c r="A14" s="13" t="s">
        <v>154</v>
      </c>
      <c r="B14" s="13" t="s">
        <v>148</v>
      </c>
      <c r="C14" s="27" t="str">
        <f t="shared" si="0"/>
        <v>Recurso M5A</v>
      </c>
      <c r="D14" s="14" t="s">
        <v>149</v>
      </c>
      <c r="E14" s="14" t="s">
        <v>150</v>
      </c>
      <c r="F14" s="14" t="str">
        <f t="shared" si="1"/>
        <v>MA_06_01_C0_REC170_IMG05n.png</v>
      </c>
      <c r="G14" s="14" t="str">
        <f>IF(F14&lt;&gt;"",IF($G$4="Recurso",IF(LEFT($G$5,1)="M",VLOOKUP($G$5,'Definición técnica de imagenes'!$A$3:$G$17,5,FALSE),IF($G$5="F1",'Definición técnica de imagenes'!$E$15,'Definición técnica de imagenes'!$F$13)),'Definición técnica de imagenes'!$E$16),"")</f>
        <v>286 x 286 px</v>
      </c>
      <c r="H14" s="14" t="str">
        <f t="shared" si="2"/>
        <v>MA_06_01_C0_REC170_IMG05a.png</v>
      </c>
      <c r="I14" s="14" t="str">
        <f>IF(OR(B14&lt;&gt;"",J14&lt;&gt;""),IF($G$4="Recurso",IF(LEFT($G$5,1)="M",IF(VLOOKUP($G$5,'Definición técnica de imagenes'!$A$3:$G$17,6,FALSE)=0,"",VLOOKUP($G$5,'Definición técnica de imagenes'!$A$3:$G$17,6,FALSE)),IF($G$5="F1","","")),'Definición técnica de imagenes'!$F$16),"")</f>
        <v>500 x 500 px</v>
      </c>
      <c r="J14" s="19"/>
      <c r="K14" s="19"/>
    </row>
    <row r="15" spans="1:16" s="12" customFormat="1" ht="82.5" customHeight="1" x14ac:dyDescent="0.25">
      <c r="A15" s="13" t="s">
        <v>155</v>
      </c>
      <c r="B15" s="13" t="s">
        <v>148</v>
      </c>
      <c r="C15" s="27" t="str">
        <f t="shared" si="0"/>
        <v>Recurso M5A</v>
      </c>
      <c r="D15" s="14" t="s">
        <v>149</v>
      </c>
      <c r="E15" s="14" t="s">
        <v>150</v>
      </c>
      <c r="F15" s="14" t="str">
        <f t="shared" si="1"/>
        <v>MA_06_01_C0_REC170_IMG06n.png</v>
      </c>
      <c r="G15" s="14" t="str">
        <f>IF(F15&lt;&gt;"",IF($G$4="Recurso",IF(LEFT($G$5,1)="M",VLOOKUP($G$5,'Definición técnica de imagenes'!$A$3:$G$17,5,FALSE),IF($G$5="F1",'Definición técnica de imagenes'!$E$15,'Definición técnica de imagenes'!$F$13)),'Definición técnica de imagenes'!$E$16),"")</f>
        <v>286 x 286 px</v>
      </c>
      <c r="H15" s="14" t="str">
        <f t="shared" si="2"/>
        <v>MA_06_01_C0_REC170_IMG06a.png</v>
      </c>
      <c r="I15" s="14" t="str">
        <f>IF(OR(B15&lt;&gt;"",J15&lt;&gt;""),IF($G$4="Recurso",IF(LEFT($G$5,1)="M",IF(VLOOKUP($G$5,'Definición técnica de imagenes'!$A$3:$G$17,6,FALSE)=0,"",VLOOKUP($G$5,'Definición técnica de imagenes'!$A$3:$G$17,6,FALSE)),IF($G$5="F1","","")),'Definición técnica de imagenes'!$F$16),"")</f>
        <v>500 x 500 px</v>
      </c>
      <c r="J15" s="21"/>
      <c r="K15" s="21"/>
    </row>
    <row r="16" spans="1:16" s="12" customFormat="1" ht="87.75" customHeight="1" x14ac:dyDescent="0.3">
      <c r="A16" s="13" t="s">
        <v>156</v>
      </c>
      <c r="B16" s="13" t="s">
        <v>148</v>
      </c>
      <c r="C16" s="27" t="str">
        <f t="shared" si="0"/>
        <v>Recurso M5A</v>
      </c>
      <c r="D16" s="14" t="s">
        <v>149</v>
      </c>
      <c r="E16" s="14" t="s">
        <v>150</v>
      </c>
      <c r="F16" s="14" t="str">
        <f t="shared" si="1"/>
        <v>MA_06_01_C0_REC170_IMG07n.png</v>
      </c>
      <c r="G16" s="14" t="str">
        <f>IF(F16&lt;&gt;"",IF($G$4="Recurso",IF(LEFT($G$5,1)="M",VLOOKUP($G$5,'Definición técnica de imagenes'!$A$3:$G$17,5,FALSE),IF($G$5="F1",'Definición técnica de imagenes'!$E$15,'Definición técnica de imagenes'!$F$13)),'Definición técnica de imagenes'!$E$16),"")</f>
        <v>286 x 286 px</v>
      </c>
      <c r="H16" s="14" t="str">
        <f t="shared" si="2"/>
        <v>MA_06_01_C0_REC170_IMG07a.png</v>
      </c>
      <c r="I16" s="14" t="str">
        <f>IF(OR(B16&lt;&gt;"",J16&lt;&gt;""),IF($G$4="Recurso",IF(LEFT($G$5,1)="M",IF(VLOOKUP($G$5,'Definición técnica de imagenes'!$A$3:$G$17,6,FALSE)=0,"",VLOOKUP($G$5,'Definición técnica de imagenes'!$A$3:$G$17,6,FALSE)),IF($G$5="F1","","")),'Definición técnica de imagenes'!$F$16),"")</f>
        <v>500 x 500 px</v>
      </c>
      <c r="J16" s="28"/>
      <c r="K16" s="30"/>
    </row>
    <row r="17" spans="1:11" s="12" customFormat="1" ht="80.25" customHeight="1" x14ac:dyDescent="0.25">
      <c r="A17" s="13" t="s">
        <v>157</v>
      </c>
      <c r="B17" s="13" t="s">
        <v>148</v>
      </c>
      <c r="C17" s="27" t="str">
        <f t="shared" si="0"/>
        <v>Recurso M5A</v>
      </c>
      <c r="D17" s="14" t="s">
        <v>149</v>
      </c>
      <c r="E17" s="14" t="s">
        <v>150</v>
      </c>
      <c r="F17" s="14" t="str">
        <f t="shared" si="1"/>
        <v>MA_06_01_C0_REC170_IMG08n.png</v>
      </c>
      <c r="G17" s="14" t="str">
        <f>IF(F17&lt;&gt;"",IF($G$4="Recurso",IF(LEFT($G$5,1)="M",VLOOKUP($G$5,'Definición técnica de imagenes'!$A$3:$G$17,5,FALSE),IF($G$5="F1",'Definición técnica de imagenes'!$E$15,'Definición técnica de imagenes'!$F$13)),'Definición técnica de imagenes'!$E$16),"")</f>
        <v>286 x 286 px</v>
      </c>
      <c r="H17" s="14" t="str">
        <f t="shared" si="2"/>
        <v>MA_06_01_C0_REC170_IMG08a.png</v>
      </c>
      <c r="I17" s="14" t="str">
        <f>IF(OR(B17&lt;&gt;"",J17&lt;&gt;""),IF($G$4="Recurso",IF(LEFT($G$5,1)="M",IF(VLOOKUP($G$5,'Definición técnica de imagenes'!$A$3:$G$17,6,FALSE)=0,"",VLOOKUP($G$5,'Definición técnica de imagenes'!$A$3:$G$17,6,FALSE)),IF($G$5="F1","","")),'Definición técnica de imagenes'!$F$16),"")</f>
        <v>500 x 500 px</v>
      </c>
      <c r="J17" s="21"/>
      <c r="K17" s="21"/>
    </row>
    <row r="18" spans="1:11" s="12" customFormat="1" ht="88.5" customHeight="1" x14ac:dyDescent="0.25">
      <c r="A18" s="13" t="s">
        <v>158</v>
      </c>
      <c r="B18" s="13" t="s">
        <v>148</v>
      </c>
      <c r="C18" s="27" t="str">
        <f t="shared" si="0"/>
        <v>Recurso M5A</v>
      </c>
      <c r="D18" s="14" t="s">
        <v>149</v>
      </c>
      <c r="E18" s="14" t="s">
        <v>150</v>
      </c>
      <c r="F18" s="14" t="str">
        <f t="shared" si="1"/>
        <v>MA_06_01_C0_REC170_IMG09n.png</v>
      </c>
      <c r="G18" s="14" t="str">
        <f>IF(F18&lt;&gt;"",IF($G$4="Recurso",IF(LEFT($G$5,1)="M",VLOOKUP($G$5,'Definición técnica de imagenes'!$A$3:$G$17,5,FALSE),IF($G$5="F1",'Definición técnica de imagenes'!$E$15,'Definición técnica de imagenes'!$F$13)),'Definición técnica de imagenes'!$E$16),"")</f>
        <v>286 x 286 px</v>
      </c>
      <c r="H18" s="14" t="str">
        <f t="shared" si="2"/>
        <v>MA_06_01_C0_REC170_IMG09a.png</v>
      </c>
      <c r="I18" s="14" t="str">
        <f>IF(OR(B18&lt;&gt;"",J18&lt;&gt;""),IF($G$4="Recurso",IF(LEFT($G$5,1)="M",IF(VLOOKUP($G$5,'Definición técnica de imagenes'!$A$3:$G$17,6,FALSE)=0,"",VLOOKUP($G$5,'Definición técnica de imagenes'!$A$3:$G$17,6,FALSE)),IF($G$5="F1","","")),'Definición técnica de imagenes'!$F$16),"")</f>
        <v>500 x 500 px</v>
      </c>
      <c r="J18" s="21"/>
      <c r="K18" s="21"/>
    </row>
    <row r="19" spans="1:11" s="12" customFormat="1" ht="85.5" customHeight="1" x14ac:dyDescent="0.3">
      <c r="A19" s="13" t="s">
        <v>159</v>
      </c>
      <c r="B19" s="13" t="s">
        <v>148</v>
      </c>
      <c r="C19" s="27" t="str">
        <f t="shared" si="0"/>
        <v>Recurso M5A</v>
      </c>
      <c r="D19" s="14" t="s">
        <v>149</v>
      </c>
      <c r="E19" s="14" t="s">
        <v>150</v>
      </c>
      <c r="F19" s="14" t="str">
        <f t="shared" si="1"/>
        <v>MA_06_01_C0_REC170_IMG10n.png</v>
      </c>
      <c r="G19" s="14" t="str">
        <f>IF(F19&lt;&gt;"",IF($G$4="Recurso",IF(LEFT($G$5,1)="M",VLOOKUP($G$5,'Definición técnica de imagenes'!$A$3:$G$17,5,FALSE),IF($G$5="F1",'Definición técnica de imagenes'!$E$15,'Definición técnica de imagenes'!$F$13)),'Definición técnica de imagenes'!$E$16),"")</f>
        <v>286 x 286 px</v>
      </c>
      <c r="H19" s="14" t="str">
        <f t="shared" si="2"/>
        <v>MA_06_01_C0_REC170_IMG10a.png</v>
      </c>
      <c r="I19" s="14" t="str">
        <f>IF(OR(B19&lt;&gt;"",J19&lt;&gt;""),IF($G$4="Recurso",IF(LEFT($G$5,1)="M",IF(VLOOKUP($G$5,'Definición técnica de imagenes'!$A$3:$G$17,6,FALSE)=0,"",VLOOKUP($G$5,'Definición técnica de imagenes'!$A$3:$G$17,6,FALSE)),IF($G$5="F1","","")),'Definición técnica de imagenes'!$F$16),"")</f>
        <v>500 x 500 px</v>
      </c>
      <c r="J19" s="28"/>
      <c r="K19" s="30"/>
    </row>
    <row r="20" spans="1:11" s="12" customFormat="1" x14ac:dyDescent="0.25">
      <c r="A20" s="13" t="str">
        <f t="shared" ref="A20:A83" si="3">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2015-04-07T00:05:21Z</dcterms:modified>
</cp:coreProperties>
</file>