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09\Documents\GitHub\Matematicas\fuentes\contenidos\grado08\guion03\"/>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fileRecoveryPr repairLoad="1"/>
</workbook>
</file>

<file path=xl/calcChain.xml><?xml version="1.0" encoding="utf-8"?>
<calcChain xmlns="http://schemas.openxmlformats.org/spreadsheetml/2006/main">
  <c r="I20" i="1" l="1"/>
  <c r="H20" i="1" s="1"/>
  <c r="F20" i="1"/>
  <c r="F19" i="1"/>
  <c r="I12" i="1" l="1"/>
  <c r="H12" i="1" s="1"/>
  <c r="F12" i="1"/>
  <c r="G12" i="1" s="1"/>
  <c r="C12" i="1"/>
  <c r="G20" i="1"/>
  <c r="G21" i="1"/>
  <c r="I21" i="1"/>
  <c r="G22" i="1"/>
  <c r="G23" i="1"/>
  <c r="A10" i="1"/>
  <c r="F10" i="1" s="1"/>
  <c r="G10" i="1" s="1"/>
  <c r="I11" i="1"/>
  <c r="H11" i="1" s="1"/>
  <c r="I13" i="1"/>
  <c r="H13" i="1" s="1"/>
  <c r="I14" i="1"/>
  <c r="H14" i="1" s="1"/>
  <c r="I15" i="1"/>
  <c r="H15" i="1" s="1"/>
  <c r="I16" i="1"/>
  <c r="H16" i="1" s="1"/>
  <c r="I17" i="1"/>
  <c r="H17" i="1" s="1"/>
  <c r="I18" i="1"/>
  <c r="I19" i="1"/>
  <c r="H19" i="1" s="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0" i="1"/>
  <c r="H18"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21" i="2"/>
  <c r="I21" i="2"/>
  <c r="J21" i="2"/>
  <c r="K45" i="2"/>
  <c r="D17" i="2"/>
  <c r="D18" i="2"/>
  <c r="D5" i="2"/>
  <c r="D7" i="2"/>
  <c r="F11" i="1"/>
  <c r="G11" i="1" s="1"/>
  <c r="F13" i="1"/>
  <c r="G13" i="1" s="1"/>
  <c r="F14" i="1"/>
  <c r="G14" i="1" s="1"/>
  <c r="F15" i="1"/>
  <c r="G15" i="1" s="1"/>
  <c r="F16" i="1"/>
  <c r="G16" i="1"/>
  <c r="F17" i="1"/>
  <c r="G17" i="1" s="1"/>
  <c r="F18" i="1"/>
  <c r="G18" i="1"/>
  <c r="G19" i="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9" i="1"/>
  <c r="G109" i="1" s="1"/>
  <c r="A24" i="1"/>
  <c r="A25" i="1"/>
  <c r="A26" i="1"/>
  <c r="A27" i="1"/>
  <c r="A28" i="1"/>
  <c r="A29" i="1"/>
  <c r="A30" i="1"/>
  <c r="A31" i="1"/>
  <c r="C11" i="1"/>
  <c r="C13" i="1"/>
  <c r="C14" i="1"/>
  <c r="C16" i="1"/>
  <c r="C17" i="1"/>
  <c r="C18" i="1"/>
  <c r="C19" i="1"/>
  <c r="C10" i="1"/>
  <c r="F5" i="1"/>
  <c r="H10" i="1" l="1"/>
</calcChain>
</file>

<file path=xl/sharedStrings.xml><?xml version="1.0" encoding="utf-8"?>
<sst xmlns="http://schemas.openxmlformats.org/spreadsheetml/2006/main" count="275" uniqueCount="167">
  <si>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</si>
  <si>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</si>
  <si>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</si>
  <si>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</si>
  <si>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</si>
  <si>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</si>
  <si>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</si>
  <si>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</si>
  <si>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</si>
  <si>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</si>
  <si>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</si>
  <si>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</si>
  <si>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</si>
  <si>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</si>
  <si>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</si>
  <si>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</si>
  <si>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</si>
  <si>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</si>
  <si>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</si>
  <si>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</si>
  <si>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</si>
  <si>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</si>
  <si>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</si>
  <si>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</si>
  <si>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</si>
  <si>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</si>
  <si>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</si>
  <si>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</si>
  <si>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</si>
  <si>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</si>
  <si>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</si>
  <si>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</si>
  <si>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</si>
  <si>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</si>
  <si>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</si>
  <si>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</si>
  <si>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</si>
  <si>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</si>
  <si>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</si>
  <si>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</si>
  <si>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</si>
  <si>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</si>
  <si>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</si>
  <si>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</si>
  <si>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</si>
  <si>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</si>
  <si>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</si>
  <si>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</si>
  <si>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</si>
  <si>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</si>
  <si>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</si>
  <si>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</si>
  <si>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</si>
  <si>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</si>
  <si>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</si>
  <si>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</si>
  <si>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</si>
  <si>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</si>
  <si>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</si>
  <si>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</si>
  <si>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</si>
  <si>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</si>
  <si>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</si>
  <si>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</si>
  <si>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</si>
  <si>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</si>
  <si>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</si>
  <si>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</si>
  <si>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</si>
  <si>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</si>
  <si>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</si>
  <si>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</si>
  <si>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</si>
  <si>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</si>
  <si>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</si>
  <si>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</si>
  <si>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</si>
  <si>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</si>
  <si>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</si>
  <si>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</si>
  <si>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</si>
  <si>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</si>
  <si>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</si>
  <si>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</si>
  <si>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</si>
  <si>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</si>
  <si>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</si>
  <si>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</si>
  <si>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</si>
  <si>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</si>
  <si>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</si>
  <si>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</si>
  <si>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</si>
  <si>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</si>
  <si>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</si>
  <si>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</si>
  <si>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</si>
  <si>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</si>
  <si>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</si>
  <si>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</si>
  <si>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</si>
  <si>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</si>
  <si>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</si>
  <si>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</si>
  <si>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</si>
  <si>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</si>
  <si>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</si>
  <si>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</si>
  <si>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</si>
  <si>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</si>
  <si>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</si>
  <si>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</si>
  <si>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</si>
  <si>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</si>
  <si>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</si>
  <si>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</si>
  <si>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</si>
  <si>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</si>
  <si>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</si>
  <si>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</si>
  <si>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</si>
  <si>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</si>
  <si>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</si>
  <si>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</si>
  <si>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</si>
  <si>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</si>
  <si>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</si>
  <si>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</si>
  <si>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</si>
  <si>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</si>
  <si>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</si>
  <si>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</si>
  <si>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</si>
  <si>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</si>
  <si>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</si>
  <si>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</si>
  <si>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</si>
  <si>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</si>
  <si>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</si>
  <si>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</si>
  <si>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</si>
  <si>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</si>
  <si>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</si>
  <si>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</si>
  <si>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</si>
  <si>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</si>
  <si>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</si>
  <si>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</si>
  <si>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</si>
  <si>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Cuaderno de Estudio</t>
  </si>
  <si>
    <t>IMG02</t>
  </si>
  <si>
    <t>IMG03</t>
  </si>
  <si>
    <t>IMG04</t>
  </si>
  <si>
    <t>IMG05</t>
  </si>
  <si>
    <t>IMG06</t>
  </si>
  <si>
    <t>IMG07</t>
  </si>
  <si>
    <t>IMG08</t>
  </si>
  <si>
    <t>IMG09</t>
  </si>
  <si>
    <t>MA_08_03_CO</t>
  </si>
  <si>
    <t>Identidades notables</t>
  </si>
  <si>
    <t>Incluir las fórmulas en la imagen y colocar las cotas en la imagen.</t>
  </si>
  <si>
    <t>http://1.bp.blogspot.com/-lVmv1joelyY/UknwQGQS1bI/AAAAAAAAAR8/WugXmc0eWnQ/s1600/Cubo+de+un+binomio.png</t>
  </si>
  <si>
    <t>Incluir las fórmulas en la imagen</t>
  </si>
  <si>
    <t>incluir las fórmulas en la imagen</t>
  </si>
  <si>
    <t>ver observaciones</t>
  </si>
  <si>
    <t>IMG10</t>
  </si>
  <si>
    <t>IMG11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</si>
</sst>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xf numFmtId="0" fontId="4" fillId="0" borderId="0" xfId="5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0</xdr:colOff>
          <xdr:row>9</xdr:row>
          <xdr:rowOff>0</xdr:rowOff>
        </xdr:from>
        <xdr:to>
          <xdr:col>10</xdr:col>
          <xdr:colOff>4800600</xdr:colOff>
          <xdr:row>10</xdr:row>
          <xdr:rowOff>9525</xdr:rowOff>
        </xdr:to>
        <xdr:sp macro="" textlink="">
          <xdr:nvSpPr>
            <xdr:cNvPr id="3097" name="Object 25" hidden="1">
              <a:extLst>
                <a:ext uri="{63B3BB69-23CF-44E3-9099-C40C66FF867C}">
                  <a14:compatExt spid="_x0000_s309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0</xdr:colOff>
      <xdr:row>10</xdr:row>
      <xdr:rowOff>0</xdr:rowOff>
    </xdr:from>
    <xdr:to>
      <xdr:col>10</xdr:col>
      <xdr:colOff>4239260</xdr:colOff>
      <xdr:row>10</xdr:row>
      <xdr:rowOff>1958340</xdr:rowOff>
    </xdr:to>
    <xdr:pic>
      <xdr:nvPicPr>
        <xdr:cNvPr id="13" name="Imagen 12" descr="C:\Users\FAMILIA\AppData\Local\Temp\geogebra.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18917" y="4360333"/>
          <a:ext cx="4239260" cy="1958340"/>
        </a:xfrm>
        <a:prstGeom prst="rect">
          <a:avLst/>
        </a:prstGeom>
        <a:noFill/>
        <a:ln>
          <a:noFill/>
        </a:ln>
      </xdr:spPr>
    </xdr:pic>
    <xdr:clientData/>
  </xdr:twoCellAnchor>
  <xdr:twoCellAnchor editAs="oneCell">
    <xdr:from>
      <xdr:col>10</xdr:col>
      <xdr:colOff>0</xdr:colOff>
      <xdr:row>11</xdr:row>
      <xdr:rowOff>0</xdr:rowOff>
    </xdr:from>
    <xdr:to>
      <xdr:col>10</xdr:col>
      <xdr:colOff>3248025</xdr:colOff>
      <xdr:row>11</xdr:row>
      <xdr:rowOff>2092325</xdr:rowOff>
    </xdr:to>
    <xdr:pic>
      <xdr:nvPicPr>
        <xdr:cNvPr id="14" name="Imagen 13" descr="C:\Users\FAMILIA\Documents\productonotable2.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18917" y="6455833"/>
          <a:ext cx="3248025" cy="2092325"/>
        </a:xfrm>
        <a:prstGeom prst="rect">
          <a:avLst/>
        </a:prstGeom>
        <a:noFill/>
        <a:ln>
          <a:noFill/>
        </a:ln>
      </xdr:spPr>
    </xdr:pic>
    <xdr:clientData/>
  </xdr:twoCellAnchor>
  <xdr:twoCellAnchor editAs="oneCell">
    <xdr:from>
      <xdr:col>10</xdr:col>
      <xdr:colOff>0</xdr:colOff>
      <xdr:row>12</xdr:row>
      <xdr:rowOff>0</xdr:rowOff>
    </xdr:from>
    <xdr:to>
      <xdr:col>10</xdr:col>
      <xdr:colOff>4625340</xdr:colOff>
      <xdr:row>12</xdr:row>
      <xdr:rowOff>1962150</xdr:rowOff>
    </xdr:to>
    <xdr:pic>
      <xdr:nvPicPr>
        <xdr:cNvPr id="15" name="Imagen 14" descr="C:\Users\FAMILIA\Documents\productonotable3.png"/>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118917" y="8551333"/>
          <a:ext cx="4625340" cy="1962150"/>
        </a:xfrm>
        <a:prstGeom prst="rect">
          <a:avLst/>
        </a:prstGeom>
        <a:noFill/>
        <a:ln>
          <a:noFill/>
        </a:ln>
      </xdr:spPr>
    </xdr:pic>
    <xdr:clientData/>
  </xdr:twoCellAnchor>
  <xdr:twoCellAnchor editAs="oneCell">
    <xdr:from>
      <xdr:col>10</xdr:col>
      <xdr:colOff>0</xdr:colOff>
      <xdr:row>13</xdr:row>
      <xdr:rowOff>0</xdr:rowOff>
    </xdr:from>
    <xdr:to>
      <xdr:col>10</xdr:col>
      <xdr:colOff>4547870</xdr:colOff>
      <xdr:row>13</xdr:row>
      <xdr:rowOff>1800225</xdr:rowOff>
    </xdr:to>
    <xdr:pic>
      <xdr:nvPicPr>
        <xdr:cNvPr id="16" name="Imagen 15" descr="C:\Users\FAMILIA\Documents\productonotable4.png"/>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0118917" y="10562167"/>
          <a:ext cx="4547870" cy="1800225"/>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0</xdr:colOff>
          <xdr:row>14</xdr:row>
          <xdr:rowOff>0</xdr:rowOff>
        </xdr:from>
        <xdr:to>
          <xdr:col>10</xdr:col>
          <xdr:colOff>4476750</xdr:colOff>
          <xdr:row>14</xdr:row>
          <xdr:rowOff>1924050</xdr:rowOff>
        </xdr:to>
        <xdr:sp macro="" textlink="">
          <xdr:nvSpPr>
            <xdr:cNvPr id="3099" name="Object 27" hidden="1">
              <a:extLst>
                <a:ext uri="{63B3BB69-23CF-44E3-9099-C40C66FF867C}">
                  <a14:compatExt spid="_x0000_s309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0</xdr:colOff>
      <xdr:row>15</xdr:row>
      <xdr:rowOff>0</xdr:rowOff>
    </xdr:from>
    <xdr:to>
      <xdr:col>10</xdr:col>
      <xdr:colOff>3962400</xdr:colOff>
      <xdr:row>15</xdr:row>
      <xdr:rowOff>1207770</xdr:rowOff>
    </xdr:to>
    <xdr:pic>
      <xdr:nvPicPr>
        <xdr:cNvPr id="19" name="Imagen 18" descr="http://1.bp.blogspot.com/-lVmv1joelyY/UknwQGQS1bI/AAAAAAAAAR8/WugXmc0eWnQ/s1600/Cubo+de+un+binomio.pn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118917" y="14488583"/>
          <a:ext cx="3962400" cy="1207770"/>
        </a:xfrm>
        <a:prstGeom prst="rect">
          <a:avLst/>
        </a:prstGeom>
        <a:noFill/>
        <a:ln>
          <a:noFill/>
        </a:ln>
      </xdr:spPr>
    </xdr:pic>
    <xdr:clientData/>
  </xdr:twoCellAnchor>
  <xdr:twoCellAnchor editAs="oneCell">
    <xdr:from>
      <xdr:col>10</xdr:col>
      <xdr:colOff>52920</xdr:colOff>
      <xdr:row>16</xdr:row>
      <xdr:rowOff>27215</xdr:rowOff>
    </xdr:from>
    <xdr:to>
      <xdr:col>10</xdr:col>
      <xdr:colOff>3987349</xdr:colOff>
      <xdr:row>16</xdr:row>
      <xdr:rowOff>3313038</xdr:rowOff>
    </xdr:to>
    <xdr:pic>
      <xdr:nvPicPr>
        <xdr:cNvPr id="9" name="Imagen 8"/>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0177884" y="17199429"/>
          <a:ext cx="3934429" cy="3285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10</xdr:col>
          <xdr:colOff>0</xdr:colOff>
          <xdr:row>17</xdr:row>
          <xdr:rowOff>0</xdr:rowOff>
        </xdr:from>
        <xdr:to>
          <xdr:col>10</xdr:col>
          <xdr:colOff>4219575</xdr:colOff>
          <xdr:row>17</xdr:row>
          <xdr:rowOff>2124075</xdr:rowOff>
        </xdr:to>
        <xdr:sp macro="" textlink="">
          <xdr:nvSpPr>
            <xdr:cNvPr id="3102" name="Object 30" hidden="1">
              <a:extLst>
                <a:ext uri="{63B3BB69-23CF-44E3-9099-C40C66FF867C}">
                  <a14:compatExt spid="_x0000_s310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18</xdr:row>
          <xdr:rowOff>0</xdr:rowOff>
        </xdr:from>
        <xdr:to>
          <xdr:col>10</xdr:col>
          <xdr:colOff>2905125</xdr:colOff>
          <xdr:row>18</xdr:row>
          <xdr:rowOff>1733550</xdr:rowOff>
        </xdr:to>
        <xdr:sp macro="" textlink="">
          <xdr:nvSpPr>
            <xdr:cNvPr id="3103" name="Object 31" hidden="1">
              <a:extLst>
                <a:ext uri="{63B3BB69-23CF-44E3-9099-C40C66FF867C}">
                  <a14:compatExt spid="_x0000_s310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19</xdr:row>
          <xdr:rowOff>0</xdr:rowOff>
        </xdr:from>
        <xdr:to>
          <xdr:col>10</xdr:col>
          <xdr:colOff>3914775</xdr:colOff>
          <xdr:row>19</xdr:row>
          <xdr:rowOff>1743075</xdr:rowOff>
        </xdr:to>
        <xdr:sp macro="" textlink="">
          <xdr:nvSpPr>
            <xdr:cNvPr id="3105" name="Object 33" hidden="1">
              <a:extLst>
                <a:ext uri="{63B3BB69-23CF-44E3-9099-C40C66FF867C}">
                  <a14:compatExt spid="_x0000_s310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oleObject" Target="../embeddings/oleObject5.bin"/><Relationship Id="rId3" Type="http://schemas.openxmlformats.org/officeDocument/2006/relationships/drawing" Target="../drawings/drawing1.xml"/><Relationship Id="rId7" Type="http://schemas.openxmlformats.org/officeDocument/2006/relationships/oleObject" Target="../embeddings/oleObject2.bin"/><Relationship Id="rId12" Type="http://schemas.openxmlformats.org/officeDocument/2006/relationships/image" Target="../media/image4.png"/><Relationship Id="rId2" Type="http://schemas.openxmlformats.org/officeDocument/2006/relationships/printerSettings" Target="../printerSettings/printerSettings1.bin"/><Relationship Id="rId1" Type="http://schemas.openxmlformats.org/officeDocument/2006/relationships/hyperlink" Target="http://1.bp.blogspot.com/-lVmv1joelyY/UknwQGQS1bI/AAAAAAAAAR8/WugXmc0eWnQ/s1600/Cubo+de+un+binomio.png" TargetMode="External"/><Relationship Id="rId6" Type="http://schemas.openxmlformats.org/officeDocument/2006/relationships/image" Target="../media/image1.png"/><Relationship Id="rId11" Type="http://schemas.openxmlformats.org/officeDocument/2006/relationships/oleObject" Target="../embeddings/oleObject4.bin"/><Relationship Id="rId5" Type="http://schemas.openxmlformats.org/officeDocument/2006/relationships/oleObject" Target="../embeddings/oleObject1.bin"/><Relationship Id="rId10" Type="http://schemas.openxmlformats.org/officeDocument/2006/relationships/image" Target="../media/image3.png"/><Relationship Id="rId4" Type="http://schemas.openxmlformats.org/officeDocument/2006/relationships/vmlDrawing" Target="../drawings/vmlDrawing1.vml"/><Relationship Id="rId9" Type="http://schemas.openxmlformats.org/officeDocument/2006/relationships/oleObject" Target="../embeddings/oleObject3.bin"/><Relationship Id="rId14" Type="http://schemas.openxmlformats.org/officeDocument/2006/relationships/image" Target="../media/image5.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9"/>
  <sheetViews>
    <sheetView showGridLines="0" tabSelected="1" zoomScale="50" zoomScaleNormal="50" zoomScalePageLayoutView="140" workbookViewId="0">
      <pane ySplit="9" topLeftCell="A17" activePane="bottomLeft" state="frozen"/>
      <selection pane="bottomLeft" activeCell="J20" sqref="J20"/>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68.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129</v>
      </c>
      <c r="C2" s="86" t="s">
        <v>21</v>
      </c>
      <c r="D2" s="87"/>
      <c r="F2" s="79" t="s">
        <v>0</v>
      </c>
      <c r="G2" s="80"/>
      <c r="H2" s="53"/>
      <c r="I2" s="53"/>
      <c r="J2" s="16"/>
    </row>
    <row r="3" spans="1:16" ht="15.75" x14ac:dyDescent="0.25">
      <c r="A3" s="1"/>
      <c r="B3" s="4" t="s">
        <v>8</v>
      </c>
      <c r="C3" s="88">
        <v>8</v>
      </c>
      <c r="D3" s="89"/>
      <c r="F3" s="81"/>
      <c r="G3" s="82"/>
      <c r="H3" s="53"/>
      <c r="I3" s="53"/>
      <c r="J3" s="16"/>
    </row>
    <row r="4" spans="1:16" ht="16.5" x14ac:dyDescent="0.3">
      <c r="A4" s="1"/>
      <c r="B4" s="4" t="s">
        <v>54</v>
      </c>
      <c r="C4" s="88" t="s">
        <v>159</v>
      </c>
      <c r="D4" s="89"/>
      <c r="E4" s="5"/>
      <c r="F4" s="52" t="s">
        <v>55</v>
      </c>
      <c r="G4" s="51" t="s">
        <v>149</v>
      </c>
      <c r="H4" s="53"/>
      <c r="I4" s="53"/>
      <c r="J4" s="16"/>
      <c r="K4" s="16"/>
    </row>
    <row r="5" spans="1:16" ht="16.5" thickBot="1" x14ac:dyDescent="0.3">
      <c r="A5" s="1"/>
      <c r="B5" s="6" t="s">
        <v>1</v>
      </c>
      <c r="C5" s="90" t="s">
        <v>145</v>
      </c>
      <c r="D5" s="91"/>
      <c r="E5" s="5"/>
      <c r="F5" s="50" t="str">
        <f>IF(G4="Recurso","Motor del recurso","")</f>
        <v/>
      </c>
      <c r="G5" s="50" t="s">
        <v>82</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40</v>
      </c>
      <c r="C7" s="8" t="s">
        <v>158</v>
      </c>
      <c r="D7" s="36" t="s">
        <v>39</v>
      </c>
      <c r="F7" s="1"/>
      <c r="G7" s="1"/>
      <c r="H7" s="1"/>
      <c r="I7" s="1"/>
      <c r="J7" s="16"/>
      <c r="K7" s="16"/>
    </row>
    <row r="8" spans="1:16" s="9" customFormat="1" ht="16.5" thickBot="1" x14ac:dyDescent="0.3">
      <c r="A8" s="10"/>
      <c r="B8" s="10"/>
      <c r="C8" s="10"/>
      <c r="D8" s="11"/>
      <c r="E8" s="11"/>
      <c r="F8" s="83" t="s">
        <v>62</v>
      </c>
      <c r="G8" s="84"/>
      <c r="H8" s="84"/>
      <c r="I8" s="85"/>
      <c r="J8" s="18"/>
      <c r="K8" s="12"/>
      <c r="L8" s="2"/>
      <c r="M8" s="2"/>
      <c r="N8" s="2"/>
      <c r="O8" s="2"/>
      <c r="P8" s="2"/>
    </row>
    <row r="9" spans="1:16" ht="26.25" thickBot="1" x14ac:dyDescent="0.3">
      <c r="A9" s="33" t="s">
        <v>2</v>
      </c>
      <c r="B9" s="24" t="s">
        <v>9</v>
      </c>
      <c r="C9" s="23" t="s">
        <v>3</v>
      </c>
      <c r="D9" s="23" t="s">
        <v>4</v>
      </c>
      <c r="E9" s="23" t="s">
        <v>5</v>
      </c>
      <c r="F9" s="73" t="s">
        <v>61</v>
      </c>
      <c r="G9" s="73" t="s">
        <v>59</v>
      </c>
      <c r="H9" s="73" t="s">
        <v>60</v>
      </c>
      <c r="I9" s="73" t="s">
        <v>121</v>
      </c>
      <c r="J9" s="24" t="s">
        <v>6</v>
      </c>
      <c r="K9" s="25" t="s">
        <v>7</v>
      </c>
    </row>
    <row r="10" spans="1:16" s="12" customFormat="1" ht="186.75" customHeight="1" x14ac:dyDescent="0.25">
      <c r="A10" s="13" t="str">
        <f>IF(OR(B10&lt;&gt;"",J10&lt;&gt;""),"IMG01","")</f>
        <v>IMG01</v>
      </c>
      <c r="B10" s="27" t="s">
        <v>148</v>
      </c>
      <c r="C10" s="26" t="str">
        <f>IF(OR(B10&lt;&gt;"",J10&lt;&gt;""),IF($G$4="Recurso",CONCATENATE($G$4," ",$G$5),$G$4),"")</f>
        <v>Cuaderno de Estudio</v>
      </c>
      <c r="D10" s="14" t="s">
        <v>146</v>
      </c>
      <c r="E10" s="14" t="s">
        <v>147</v>
      </c>
      <c r="F10" s="14" t="str">
        <f>IF(OR(B10&lt;&gt;"",J10&lt;&gt;""),CONCATENATE($C$7,"_",$A10,IF($G$4="Cuaderno de Estudio","_small",CONCATENATE(IF(I10="","","n"),IF(LEFT($G$5,1)="F",".jpg",".png")))),"")</f>
        <v>MA_08_03_CO_IMG01_small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MA_08_03_CO_IMG01_zoom</v>
      </c>
      <c r="I10" s="14" t="str">
        <f>IF(OR(B10&lt;&gt;"",J10&lt;&gt;""),IF($G$4="Recurso",IF(LEFT($G$5,1)="M",IF(VLOOKUP($G$5,'Definición técnica de imagenes'!$A$3:$G$17,6,FALSE)=0,"",VLOOKUP($G$5,'Definición técnica de imagenes'!$A$3:$G$17,6,FALSE)),IF($G$5="F1","","")),'Definición técnica de imagenes'!$F$16),"")</f>
        <v>800 x 600 px</v>
      </c>
      <c r="J10" t="s">
        <v>160</v>
      </c>
      <c r="K10"/>
    </row>
    <row r="11" spans="1:16" s="12" customFormat="1" ht="165" customHeight="1" x14ac:dyDescent="0.25">
      <c r="A11" s="13" t="s">
        <v>150</v>
      </c>
      <c r="B11" s="27" t="s">
        <v>148</v>
      </c>
      <c r="C11" s="26" t="str">
        <f t="shared" ref="C11:C18" si="0">IF(OR(B11&lt;&gt;"",J11&lt;&gt;""),IF($G$4="Recurso",CONCATENATE($G$4," ",$G$5),$G$4),"")</f>
        <v>Cuaderno de Estudio</v>
      </c>
      <c r="D11" s="14" t="s">
        <v>146</v>
      </c>
      <c r="E11" s="14" t="s">
        <v>147</v>
      </c>
      <c r="F11" s="14" t="str">
        <f t="shared" ref="F11:F75" si="1">IF(OR(B11&lt;&gt;"",J11&lt;&gt;""),CONCATENATE($C$7,"_",$A11,IF($G$4="Cuaderno de Estudio","_small",CONCATENATE(IF(I11="","","n"),IF(LEFT($G$5,1)="F",".jpg",".png")))),"")</f>
        <v>MA_08_03_CO_IMG02_small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5" si="2">IF(AND(I11&lt;&gt;"",I11&lt;&gt;0),IF(OR(B11&lt;&gt;"",J11&lt;&gt;""),CONCATENATE($C$7,"_",$A11,IF($G$4="Cuaderno de Estudio","_zoom",CONCATENATE("a",IF(LEFT($G$5,1)="F",".jpg",".png")))),""),"")</f>
        <v>MA_08_03_CO_IMG02_zoom</v>
      </c>
      <c r="I11" s="14" t="str">
        <f>IF(OR(B11&lt;&gt;"",J11&lt;&gt;""),IF($G$4="Recurso",IF(LEFT($G$5,1)="M",IF(VLOOKUP($G$5,'Definición técnica de imagenes'!$A$3:$G$17,6,FALSE)=0,"",VLOOKUP($G$5,'Definición técnica de imagenes'!$A$3:$G$17,6,FALSE)),IF($G$5="F1","","")),'Definición técnica de imagenes'!$F$16),"")</f>
        <v>800 x 600 px</v>
      </c>
      <c r="J11" t="s">
        <v>160</v>
      </c>
      <c r="K11" s="19"/>
    </row>
    <row r="12" spans="1:16" s="12" customFormat="1" ht="165" customHeight="1" x14ac:dyDescent="0.25">
      <c r="A12" s="13" t="s">
        <v>151</v>
      </c>
      <c r="B12" s="27" t="s">
        <v>148</v>
      </c>
      <c r="C12" s="26" t="str">
        <f t="shared" si="0"/>
        <v>Cuaderno de Estudio</v>
      </c>
      <c r="D12" s="14" t="s">
        <v>146</v>
      </c>
      <c r="E12" s="14" t="s">
        <v>147</v>
      </c>
      <c r="F12" s="14" t="str">
        <f t="shared" si="1"/>
        <v>MA_08_03_CO_IMG03_small</v>
      </c>
      <c r="G12" s="14" t="str">
        <f>IF(F12&lt;&gt;"",IF($G$4="Recurso",IF(LEFT($G$5,1)="M",VLOOKUP($G$5,'Definición técnica de imagenes'!$A$3:$G$17,5,FALSE),IF($G$5="F1",'Definición técnica de imagenes'!$E$15,'Definición técnica de imagenes'!$F$13)),'Definición técnica de imagenes'!$E$16),"")</f>
        <v>526 x 370 px</v>
      </c>
      <c r="H12" s="14" t="str">
        <f>IF(AND(I12&lt;&gt;"",I12&lt;&gt;0),IF(OR(B12&lt;&gt;"",J12&lt;&gt;""),CONCATENATE($C$7,"_",$A12,IF($G$4="Cuaderno de Estudio","_zoom",CONCATENATE("a",IF(LEFT($G$5,1)="F",".jpg",".png")))),""),"")</f>
        <v>MA_08_03_CO_IMG03_zoom</v>
      </c>
      <c r="I12" s="14" t="str">
        <f>IF(OR(B12&lt;&gt;"",J12&lt;&gt;""),IF($G$4="Recurso",IF(LEFT($G$5,1)="M",IF(VLOOKUP($G$5,'Definición técnica de imagenes'!$A$3:$G$17,6,FALSE)=0,"",VLOOKUP($G$5,'Definición técnica de imagenes'!$A$3:$G$17,6,FALSE)),IF($G$5="F1","","")),'Definición técnica de imagenes'!$F$16),"")</f>
        <v>800 x 600 px</v>
      </c>
      <c r="J12" t="s">
        <v>160</v>
      </c>
      <c r="K12" s="77"/>
    </row>
    <row r="13" spans="1:16" s="12" customFormat="1" ht="158.25" customHeight="1" x14ac:dyDescent="0.25">
      <c r="A13" s="13" t="s">
        <v>152</v>
      </c>
      <c r="B13" s="28" t="s">
        <v>148</v>
      </c>
      <c r="C13" s="26" t="str">
        <f t="shared" si="0"/>
        <v>Cuaderno de Estudio</v>
      </c>
      <c r="D13" s="14" t="s">
        <v>146</v>
      </c>
      <c r="E13" s="14" t="s">
        <v>147</v>
      </c>
      <c r="F13" s="14" t="str">
        <f t="shared" si="1"/>
        <v>MA_08_03_CO_IMG04_small</v>
      </c>
      <c r="G13" s="14" t="str">
        <f>IF(F13&lt;&gt;"",IF($G$4="Recurso",IF(LEFT($G$5,1)="M",VLOOKUP($G$5,'Definición técnica de imagenes'!$A$3:$G$17,5,FALSE),IF($G$5="F1",'Definición técnica de imagenes'!$E$15,'Definición técnica de imagenes'!$F$13)),'Definición técnica de imagenes'!$E$16),"")</f>
        <v>526 x 370 px</v>
      </c>
      <c r="H13" s="14" t="str">
        <f t="shared" si="2"/>
        <v>MA_08_03_CO_IMG04_zoom</v>
      </c>
      <c r="I13" s="14" t="str">
        <f>IF(OR(B13&lt;&gt;"",J13&lt;&gt;""),IF($G$4="Recurso",IF(LEFT($G$5,1)="M",IF(VLOOKUP($G$5,'Definición técnica de imagenes'!$A$3:$G$17,6,FALSE)=0,"",VLOOKUP($G$5,'Definición técnica de imagenes'!$A$3:$G$17,6,FALSE)),IF($G$5="F1","","")),'Definición técnica de imagenes'!$F$16),"")</f>
        <v>800 x 600 px</v>
      </c>
      <c r="J13" t="s">
        <v>160</v>
      </c>
      <c r="K13" s="19"/>
    </row>
    <row r="14" spans="1:16" s="12" customFormat="1" ht="147.75" customHeight="1" x14ac:dyDescent="0.25">
      <c r="A14" s="13" t="s">
        <v>153</v>
      </c>
      <c r="B14" s="27" t="s">
        <v>148</v>
      </c>
      <c r="C14" s="26" t="str">
        <f t="shared" si="0"/>
        <v>Cuaderno de Estudio</v>
      </c>
      <c r="D14" s="14" t="s">
        <v>146</v>
      </c>
      <c r="E14" s="14" t="s">
        <v>147</v>
      </c>
      <c r="F14" s="14" t="str">
        <f t="shared" si="1"/>
        <v>MA_08_03_CO_IMG05_small</v>
      </c>
      <c r="G14" s="14" t="str">
        <f>IF(F14&lt;&gt;"",IF($G$4="Recurso",IF(LEFT($G$5,1)="M",VLOOKUP($G$5,'Definición técnica de imagenes'!$A$3:$G$17,5,FALSE),IF($G$5="F1",'Definición técnica de imagenes'!$E$15,'Definición técnica de imagenes'!$F$13)),'Definición técnica de imagenes'!$E$16),"")</f>
        <v>526 x 370 px</v>
      </c>
      <c r="H14" s="14" t="str">
        <f t="shared" si="2"/>
        <v>MA_08_03_CO_IMG05_zoom</v>
      </c>
      <c r="I14" s="14" t="str">
        <f>IF(OR(B14&lt;&gt;"",J14&lt;&gt;""),IF($G$4="Recurso",IF(LEFT($G$5,1)="M",IF(VLOOKUP($G$5,'Definición técnica de imagenes'!$A$3:$G$17,6,FALSE)=0,"",VLOOKUP($G$5,'Definición técnica de imagenes'!$A$3:$G$17,6,FALSE)),IF($G$5="F1","","")),'Definición técnica de imagenes'!$F$16),"")</f>
        <v>800 x 600 px</v>
      </c>
      <c r="J14" t="s">
        <v>160</v>
      </c>
      <c r="K14" s="19"/>
    </row>
    <row r="15" spans="1:16" s="12" customFormat="1" ht="162" customHeight="1" x14ac:dyDescent="0.25">
      <c r="A15" s="13" t="s">
        <v>154</v>
      </c>
      <c r="B15" s="27" t="s">
        <v>148</v>
      </c>
      <c r="C15" s="14" t="s">
        <v>149</v>
      </c>
      <c r="D15" s="14" t="s">
        <v>146</v>
      </c>
      <c r="E15" s="14" t="s">
        <v>147</v>
      </c>
      <c r="F15" s="14" t="str">
        <f t="shared" si="1"/>
        <v>MA_08_03_CO_IMG06_small</v>
      </c>
      <c r="G15" s="14" t="str">
        <f>IF(F15&lt;&gt;"",IF($G$4="Recurso",IF(LEFT($G$5,1)="M",VLOOKUP($G$5,'Definición técnica de imagenes'!$A$3:$G$17,5,FALSE),IF($G$5="F1",'Definición técnica de imagenes'!$E$15,'Definición técnica de imagenes'!$F$13)),'Definición técnica de imagenes'!$E$16),"")</f>
        <v>526 x 370 px</v>
      </c>
      <c r="H15" s="14" t="str">
        <f t="shared" si="2"/>
        <v>MA_08_03_CO_IMG06_zoom</v>
      </c>
      <c r="I15" s="14" t="str">
        <f>IF(OR(B15&lt;&gt;"",J15&lt;&gt;""),IF($G$4="Recurso",IF(LEFT($G$5,1)="M",IF(VLOOKUP($G$5,'Definición técnica de imagenes'!$A$3:$G$17,6,FALSE)=0,"",VLOOKUP($G$5,'Definición técnica de imagenes'!$A$3:$G$17,6,FALSE)),IF($G$5="F1","","")),'Definición técnica de imagenes'!$F$16),"")</f>
        <v>800 x 600 px</v>
      </c>
      <c r="J15" t="s">
        <v>160</v>
      </c>
      <c r="K15"/>
    </row>
    <row r="16" spans="1:16" s="12" customFormat="1" ht="213" customHeight="1" x14ac:dyDescent="0.25">
      <c r="A16" s="13" t="s">
        <v>155</v>
      </c>
      <c r="B16" s="27" t="s">
        <v>148</v>
      </c>
      <c r="C16" s="26" t="str">
        <f t="shared" si="0"/>
        <v>Cuaderno de Estudio</v>
      </c>
      <c r="D16" s="14" t="s">
        <v>146</v>
      </c>
      <c r="E16" s="14" t="s">
        <v>147</v>
      </c>
      <c r="F16" s="14" t="str">
        <f t="shared" si="1"/>
        <v>MA_08_03_CO_IMG07_small</v>
      </c>
      <c r="G16" s="14" t="str">
        <f>IF(F16&lt;&gt;"",IF($G$4="Recurso",IF(LEFT($G$5,1)="M",VLOOKUP($G$5,'Definición técnica de imagenes'!$A$3:$G$17,5,FALSE),IF($G$5="F1",'Definición técnica de imagenes'!$E$15,'Definición técnica de imagenes'!$F$13)),'Definición técnica de imagenes'!$E$16),"")</f>
        <v>526 x 370 px</v>
      </c>
      <c r="H16" s="14" t="str">
        <f t="shared" si="2"/>
        <v>MA_08_03_CO_IMG07_zoom</v>
      </c>
      <c r="I16" s="14" t="str">
        <f>IF(OR(B16&lt;&gt;"",J16&lt;&gt;""),IF($G$4="Recurso",IF(LEFT($G$5,1)="M",IF(VLOOKUP($G$5,'Definición técnica de imagenes'!$A$3:$G$17,6,FALSE)=0,"",VLOOKUP($G$5,'Definición técnica de imagenes'!$A$3:$G$17,6,FALSE)),IF($G$5="F1","","")),'Definición técnica de imagenes'!$F$16),"")</f>
        <v>800 x 600 px</v>
      </c>
      <c r="J16" s="78" t="s">
        <v>161</v>
      </c>
      <c r="K16" s="20"/>
    </row>
    <row r="17" spans="1:11" s="12" customFormat="1" ht="272.25" customHeight="1" x14ac:dyDescent="0.25">
      <c r="A17" s="13" t="s">
        <v>156</v>
      </c>
      <c r="B17" s="27" t="s">
        <v>148</v>
      </c>
      <c r="C17" s="26" t="str">
        <f t="shared" si="0"/>
        <v>Cuaderno de Estudio</v>
      </c>
      <c r="D17" s="14" t="s">
        <v>146</v>
      </c>
      <c r="E17" s="14" t="s">
        <v>147</v>
      </c>
      <c r="F17" s="14" t="str">
        <f t="shared" si="1"/>
        <v>MA_08_03_CO_IMG08_small</v>
      </c>
      <c r="G17" s="14" t="str">
        <f>IF(F17&lt;&gt;"",IF($G$4="Recurso",IF(LEFT($G$5,1)="M",VLOOKUP($G$5,'Definición técnica de imagenes'!$A$3:$G$17,5,FALSE),IF($G$5="F1",'Definición técnica de imagenes'!$E$15,'Definición técnica de imagenes'!$F$13)),'Definición técnica de imagenes'!$E$16),"")</f>
        <v>526 x 370 px</v>
      </c>
      <c r="H17" s="14" t="str">
        <f t="shared" si="2"/>
        <v>MA_08_03_CO_IMG08_zoom</v>
      </c>
      <c r="I17" s="14" t="str">
        <f>IF(OR(B17&lt;&gt;"",J17&lt;&gt;""),IF($G$4="Recurso",IF(LEFT($G$5,1)="M",IF(VLOOKUP($G$5,'Definición técnica de imagenes'!$A$3:$G$17,6,FALSE)=0,"",VLOOKUP($G$5,'Definición técnica de imagenes'!$A$3:$G$17,6,FALSE)),IF($G$5="F1","","")),'Definición técnica de imagenes'!$F$16),"")</f>
        <v>800 x 600 px</v>
      </c>
      <c r="J17" t="s">
        <v>162</v>
      </c>
      <c r="K17" s="20"/>
    </row>
    <row r="18" spans="1:11" s="12" customFormat="1" ht="275.25" customHeight="1" x14ac:dyDescent="0.25">
      <c r="A18" s="13" t="s">
        <v>157</v>
      </c>
      <c r="B18" s="27" t="s">
        <v>148</v>
      </c>
      <c r="C18" s="26" t="str">
        <f t="shared" si="0"/>
        <v>Cuaderno de Estudio</v>
      </c>
      <c r="D18" s="14" t="s">
        <v>146</v>
      </c>
      <c r="E18" s="14" t="s">
        <v>147</v>
      </c>
      <c r="F18" s="14" t="str">
        <f t="shared" si="1"/>
        <v>MA_08_03_CO_IMG09_small</v>
      </c>
      <c r="G18" s="14" t="str">
        <f>IF(F18&lt;&gt;"",IF($G$4="Recurso",IF(LEFT($G$5,1)="M",VLOOKUP($G$5,'Definición técnica de imagenes'!$A$3:$G$17,5,FALSE),IF($G$5="F1",'Definición técnica de imagenes'!$E$15,'Definición técnica de imagenes'!$F$13)),'Definición técnica de imagenes'!$E$16),"")</f>
        <v>526 x 370 px</v>
      </c>
      <c r="H18" s="14" t="str">
        <f t="shared" si="2"/>
        <v>MA_08_03_CO_IMG09_zoom</v>
      </c>
      <c r="I18" s="14" t="str">
        <f>IF(OR(B18&lt;&gt;"",J18&lt;&gt;""),IF($G$4="Recurso",IF(LEFT($G$5,1)="M",IF(VLOOKUP($G$5,'Definición técnica de imagenes'!$A$3:$G$17,6,FALSE)=0,"",VLOOKUP($G$5,'Definición técnica de imagenes'!$A$3:$G$17,6,FALSE)),IF($G$5="F1","","")),'Definición técnica de imagenes'!$F$16),"")</f>
        <v>800 x 600 px</v>
      </c>
      <c r="J18"/>
      <c r="K18"/>
    </row>
    <row r="19" spans="1:11" s="12" customFormat="1" ht="240" customHeight="1" x14ac:dyDescent="0.25">
      <c r="A19" s="13" t="s">
        <v>165</v>
      </c>
      <c r="B19" s="27" t="s">
        <v>164</v>
      </c>
      <c r="C19" s="26" t="str">
        <f>IF(OR(B19&lt;&gt;"",J19&lt;&gt;""),IF($G$4="Recurso",CONCATENATE($G$4," ",$G$5),$G$4),"")</f>
        <v>Cuaderno de Estudio</v>
      </c>
      <c r="D19" s="14" t="s">
        <v>146</v>
      </c>
      <c r="E19" s="14" t="s">
        <v>147</v>
      </c>
      <c r="F19" s="14" t="str">
        <f t="shared" si="1"/>
        <v>MA_08_03_CO_IMG10_small</v>
      </c>
      <c r="G19" s="14" t="str">
        <f>IF(F19&lt;&gt;"",IF($G$4="Recurso",IF(LEFT($G$5,1)="M",VLOOKUP($G$5,'Definición técnica de imagenes'!$A$3:$G$17,5,FALSE),IF($G$5="F1",'Definición técnica de imagenes'!$E$15,'Definición técnica de imagenes'!$F$13)),'Definición técnica de imagenes'!$E$16),"")</f>
        <v>526 x 370 px</v>
      </c>
      <c r="H19" s="14" t="str">
        <f>IF(AND(I19&lt;&gt;"",I19&lt;&gt;0),IF(OR(B19&lt;&gt;"",J19&lt;&gt;""),CONCATENATE($C$7,"_",$A19,IF($G$4="Cuaderno de Estudio","_zoom",CONCATENATE("a",IF(LEFT($G$5,1)="F",".jpg",".png")))),""),"")</f>
        <v>MA_08_03_CO_IMG10_zoom</v>
      </c>
      <c r="I19" s="14" t="str">
        <f>IF(OR(B19&lt;&gt;"",J19&lt;&gt;""),IF($G$4="Recurso",IF(LEFT($G$5,1)="M",IF(VLOOKUP($G$5,'Definición técnica de imagenes'!$A$3:$G$17,6,FALSE)=0,"",VLOOKUP($G$5,'Definición técnica de imagenes'!$A$3:$G$17,6,FALSE)),IF($G$5="F1","","")),'Definición técnica de imagenes'!$F$16),"")</f>
        <v>800 x 600 px</v>
      </c>
      <c r="J19" s="20" t="s">
        <v>163</v>
      </c>
      <c r="K19"/>
    </row>
    <row r="20" spans="1:11" s="12" customFormat="1" ht="165.75" customHeight="1" x14ac:dyDescent="0.25">
      <c r="A20" s="13" t="s">
        <v>166</v>
      </c>
      <c r="B20" s="27" t="s">
        <v>148</v>
      </c>
      <c r="C20" s="26" t="s">
        <v>149</v>
      </c>
      <c r="D20" s="14" t="s">
        <v>146</v>
      </c>
      <c r="E20" s="14" t="s">
        <v>147</v>
      </c>
      <c r="F20" s="14" t="str">
        <f t="shared" si="1"/>
        <v>MA_08_03_CO_IMG11_small</v>
      </c>
      <c r="G20" s="14" t="str">
        <f>IF(F20&lt;&gt;"",IF($G$4="Recurso",IF(LEFT($G$5,1)="M",VLOOKUP($G$5,'Definición técnica de imagenes'!$A$3:$G$17,5,FALSE),IF($G$5="F1",'Definición técnica de imagenes'!$E$15,'Definición técnica de imagenes'!$F$13)),'Definición técnica de imagenes'!$E$16),"")</f>
        <v>526 x 370 px</v>
      </c>
      <c r="H20" s="14" t="str">
        <f>IF(AND(I20&lt;&gt;"",I20&lt;&gt;0),IF(OR(B20&lt;&gt;"",J20&lt;&gt;""),CONCATENATE($C$7,"_",$A20,IF($G$4="Cuaderno de Estudio","_zoom",CONCATENATE("a",IF(LEFT($G$5,1)="F",".jpg",".png")))),""),"")</f>
        <v>MA_08_03_CO_IMG11_zoom</v>
      </c>
      <c r="I20" s="14" t="str">
        <f>IF(OR(B20&lt;&gt;"",J20&lt;&gt;""),IF($G$4="Recurso",IF(LEFT($G$5,1)="M",IF(VLOOKUP($G$5,'Definición técnica de imagenes'!$A$3:$G$17,6,FALSE)=0,"",VLOOKUP($G$5,'Definición técnica de imagenes'!$A$3:$G$17,6,FALSE)),IF($G$5="F1","","")),'Definición técnica de imagenes'!$F$16),"")</f>
        <v>800 x 600 px</v>
      </c>
      <c r="J20" s="20"/>
      <c r="K20"/>
    </row>
    <row r="21" spans="1:11" s="12" customFormat="1" ht="16.5" customHeight="1" x14ac:dyDescent="0.3">
      <c r="A21" s="13"/>
      <c r="B21" s="32"/>
      <c r="C21" s="26"/>
      <c r="D21" s="14"/>
      <c r="E21" s="14"/>
      <c r="F21" s="14"/>
      <c r="G21" s="14" t="str">
        <f>IF(F21&lt;&gt;"",IF($G$4="Recurso",IF(LEFT($G$5,1)="M",VLOOKUP($G$5,'Definición técnica de imagenes'!$A$3:$G$17,5,FALSE),IF($G$5="F1",'Definición técnica de imagenes'!$E$15,'Definición técnica de imagenes'!$F$13)),'Definición técnica de imagenes'!$E$16),"")</f>
        <v/>
      </c>
      <c r="H21" s="14"/>
      <c r="I21" s="14" t="str">
        <f>IF(OR(B21&lt;&gt;"",J21&lt;&gt;""),IF($G$4="Recurso",IF(LEFT($G$5,1)="M",IF(VLOOKUP($G$5,'Definición técnica de imagenes'!$A$3:$G$17,6,FALSE)=0,"",VLOOKUP($G$5,'Definición técnica de imagenes'!$A$3:$G$17,6,FALSE)),IF($G$5="F1","","")),'Definición técnica de imagenes'!$F$16),"")</f>
        <v/>
      </c>
      <c r="J21" s="31"/>
      <c r="K21" s="34"/>
    </row>
    <row r="22" spans="1:11" s="12" customFormat="1" x14ac:dyDescent="0.25">
      <c r="A22" s="13"/>
      <c r="B22" s="32"/>
      <c r="C22" s="26"/>
      <c r="D22" s="14"/>
      <c r="E22" s="14"/>
      <c r="F22" s="14"/>
      <c r="G22" s="14" t="str">
        <f>IF(F22&lt;&gt;"",IF($G$4="Recurso",IF(LEFT($G$5,1)="M",VLOOKUP($G$5,'Definición técnica de imagenes'!$A$3:$G$17,5,FALSE),IF($G$5="F1",'Definición técnica de imagenes'!$E$15,'Definición técnica de imagenes'!$F$13)),'Definición técnica de imagenes'!$E$16),"")</f>
        <v/>
      </c>
      <c r="H22" s="14"/>
      <c r="I22" s="14"/>
      <c r="J22" s="19"/>
      <c r="K22" s="20"/>
    </row>
    <row r="23" spans="1:11" s="12" customFormat="1" x14ac:dyDescent="0.25">
      <c r="A23" s="13"/>
      <c r="B23" s="32"/>
      <c r="C23" s="26"/>
      <c r="D23" s="14"/>
      <c r="E23" s="14"/>
      <c r="F23" s="14"/>
      <c r="G23" s="14" t="str">
        <f>IF(F23&lt;&gt;"",IF($G$4="Recurso",IF(LEFT($G$5,1)="M",VLOOKUP($G$5,'Definición técnica de imagenes'!$A$3:$G$17,5,FALSE),IF($G$5="F1",'Definición técnica de imagenes'!$E$15,'Definición técnica de imagenes'!$F$13)),'Definición técnica de imagenes'!$E$16),"")</f>
        <v/>
      </c>
      <c r="H23" s="14"/>
      <c r="I23" s="14"/>
      <c r="J23" s="20"/>
      <c r="K23" s="20"/>
    </row>
    <row r="24" spans="1:11" s="12" customFormat="1" ht="13.5" customHeight="1" x14ac:dyDescent="0.25">
      <c r="A24" s="13" t="str">
        <f t="shared" ref="A24:A31" si="3">IF(OR(B24&lt;&gt;"",J24&lt;&gt;""),CONCATENATE(LEFT(A23,3),IF(MID(A23,4,2)+1&lt;10,CONCATENATE("0",MID(A23,4,2)+1))),"")</f>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9"/>
      <c r="K24" s="19"/>
    </row>
    <row r="25" spans="1:11" s="12" customFormat="1" ht="13.5" customHeight="1" x14ac:dyDescent="0.25">
      <c r="A25" s="13" t="str">
        <f t="shared" si="3"/>
        <v/>
      </c>
      <c r="B25" s="26"/>
      <c r="C25" s="26"/>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5"/>
    </row>
    <row r="26" spans="1:11" s="12" customFormat="1" ht="13.5" customHeight="1" x14ac:dyDescent="0.25">
      <c r="A26" s="13" t="str">
        <f t="shared" si="3"/>
        <v/>
      </c>
      <c r="B26" s="27"/>
      <c r="C26" s="27"/>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ht="13.5" customHeight="1" x14ac:dyDescent="0.25">
      <c r="A27" s="13" t="str">
        <f t="shared" si="3"/>
        <v/>
      </c>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4"/>
      <c r="K27" s="19"/>
    </row>
    <row r="28" spans="1:11" s="12" customFormat="1" ht="14.25" customHeigh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6"/>
      <c r="C29" s="26"/>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3"/>
        <v/>
      </c>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9"/>
      <c r="K35" s="19"/>
    </row>
    <row r="36" spans="1:11" s="12" customFormat="1" x14ac:dyDescent="0.25">
      <c r="A36" s="13"/>
      <c r="B36" s="26"/>
      <c r="C36" s="26"/>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9"/>
      <c r="C37" s="29"/>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26"/>
      <c r="C38" s="26"/>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1"/>
      <c r="K38" s="15"/>
    </row>
    <row r="39" spans="1:11" s="12" customFormat="1" x14ac:dyDescent="0.25">
      <c r="A39" s="13"/>
      <c r="B39" s="30"/>
      <c r="C39" s="30"/>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22"/>
      <c r="K39" s="15"/>
    </row>
    <row r="40" spans="1:11" s="12" customFormat="1" x14ac:dyDescent="0.25">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26"/>
      <c r="C62" s="26"/>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si="1"/>
        <v/>
      </c>
      <c r="G75" s="14" t="str">
        <f>IF(F75&lt;&gt;"",IF($G$4="Recurso",IF(LEFT($G$5,1)="M",VLOOKUP($G$5,'Definición técnica de imagenes'!$A$3:$G$17,5,FALSE),IF($G$5="F1",'Definición técnica de imagenes'!$E$15,'Definición técnica de imagenes'!$F$13)),'Definición técnica de imagenes'!$E$16),"")</f>
        <v/>
      </c>
      <c r="H75" s="14" t="str">
        <f t="shared" si="2"/>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ref="F76:F109" si="4">IF(OR(B76&lt;&gt;"",J76&lt;&gt;""),CONCATENATE($C$7,"_",$A76,IF($G$4="Cuaderno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 t="shared" ref="H76:H109" si="5">IF(AND(I76&lt;&gt;"",I76&lt;&gt;0),IF(OR(B76&lt;&gt;"",J76&lt;&gt;""),CONCATENATE($C$7,"_",$A76,IF($G$4="Cuaderno de Estudio","_zoom",CONCATENATE("a",IF(LEFT($G$5,1)="F",".jpg",".png")))),""),"")</f>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row r="109" spans="1:11" s="12" customFormat="1" x14ac:dyDescent="0.25">
      <c r="A109" s="13"/>
      <c r="B109" s="13"/>
      <c r="C109" s="13"/>
      <c r="D109" s="14"/>
      <c r="E109" s="14"/>
      <c r="F109" s="14" t="str">
        <f t="shared" si="4"/>
        <v/>
      </c>
      <c r="G109" s="14" t="str">
        <f>IF(F109&lt;&gt;"",IF($G$4="Recurso",IF(LEFT($G$5,1)="M",VLOOKUP($G$5,'Definición técnica de imagenes'!$A$3:$G$17,5,FALSE),IF($G$5="F1",'Definición técnica de imagenes'!$E$15,'Definición técnica de imagenes'!$F$13)),'Definición técnica de imagenes'!$E$16),"")</f>
        <v/>
      </c>
      <c r="H109" s="14" t="str">
        <f t="shared" si="5"/>
        <v/>
      </c>
      <c r="I109" s="14" t="str">
        <f>IF(OR(B109&lt;&gt;"",J109&lt;&gt;""),IF($G$4="Recurso",IF(LEFT($G$5,1)="M",IF(VLOOKUP($G$5,'Definición técnica de imagenes'!$A$3:$G$17,6,FALSE)=0,"",VLOOKUP($G$5,'Definición técnica de imagenes'!$A$3:$G$17,6,FALSE)),IF($G$5="F1","","")),'Definición técnica de imagenes'!$F$16),"")</f>
        <v/>
      </c>
      <c r="J109" s="14"/>
      <c r="K10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9">
      <formula1>"Vertical,Horizontal"</formula1>
    </dataValidation>
    <dataValidation type="list" allowBlank="1" showInputMessage="1" showErrorMessage="1" sqref="D10:D109">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5">
      <formula1>"Cuaderno de Estudio,Ejercicio Genérico,Interativo,Diaporama"</formula1>
    </dataValidation>
  </dataValidations>
  <hyperlinks>
    <hyperlink ref="J16" r:id="rId1"/>
  </hyperlinks>
  <pageMargins left="0.75" right="0.75" top="1" bottom="1" header="0.5" footer="0.5"/>
  <pageSetup orientation="portrait" horizontalDpi="4294967292" verticalDpi="4294967292" r:id="rId2"/>
  <drawing r:id="rId3"/>
  <legacyDrawing r:id="rId4"/>
  <oleObjects>
    <mc:AlternateContent xmlns:mc="http://schemas.openxmlformats.org/markup-compatibility/2006">
      <mc:Choice Requires="x14">
        <oleObject progId="PBrush" shapeId="3097" r:id="rId5">
          <objectPr defaultSize="0" autoPict="0" r:id="rId6">
            <anchor moveWithCells="1" sizeWithCells="1">
              <from>
                <xdr:col>10</xdr:col>
                <xdr:colOff>0</xdr:colOff>
                <xdr:row>9</xdr:row>
                <xdr:rowOff>0</xdr:rowOff>
              </from>
              <to>
                <xdr:col>10</xdr:col>
                <xdr:colOff>4800600</xdr:colOff>
                <xdr:row>10</xdr:row>
                <xdr:rowOff>9525</xdr:rowOff>
              </to>
            </anchor>
          </objectPr>
        </oleObject>
      </mc:Choice>
      <mc:Fallback>
        <oleObject progId="PBrush" shapeId="3097" r:id="rId5"/>
      </mc:Fallback>
    </mc:AlternateContent>
    <mc:AlternateContent xmlns:mc="http://schemas.openxmlformats.org/markup-compatibility/2006">
      <mc:Choice Requires="x14">
        <oleObject progId="PBrush" shapeId="3099" r:id="rId7">
          <objectPr defaultSize="0" autoPict="0" r:id="rId8">
            <anchor moveWithCells="1" sizeWithCells="1">
              <from>
                <xdr:col>10</xdr:col>
                <xdr:colOff>0</xdr:colOff>
                <xdr:row>14</xdr:row>
                <xdr:rowOff>0</xdr:rowOff>
              </from>
              <to>
                <xdr:col>10</xdr:col>
                <xdr:colOff>4476750</xdr:colOff>
                <xdr:row>14</xdr:row>
                <xdr:rowOff>1924050</xdr:rowOff>
              </to>
            </anchor>
          </objectPr>
        </oleObject>
      </mc:Choice>
      <mc:Fallback>
        <oleObject progId="PBrush" shapeId="3099" r:id="rId7"/>
      </mc:Fallback>
    </mc:AlternateContent>
    <mc:AlternateContent xmlns:mc="http://schemas.openxmlformats.org/markup-compatibility/2006">
      <mc:Choice Requires="x14">
        <oleObject progId="PBrush" shapeId="3102" r:id="rId9">
          <objectPr defaultSize="0" autoPict="0" r:id="rId10">
            <anchor moveWithCells="1" sizeWithCells="1">
              <from>
                <xdr:col>10</xdr:col>
                <xdr:colOff>0</xdr:colOff>
                <xdr:row>17</xdr:row>
                <xdr:rowOff>0</xdr:rowOff>
              </from>
              <to>
                <xdr:col>10</xdr:col>
                <xdr:colOff>4219575</xdr:colOff>
                <xdr:row>17</xdr:row>
                <xdr:rowOff>2124075</xdr:rowOff>
              </to>
            </anchor>
          </objectPr>
        </oleObject>
      </mc:Choice>
      <mc:Fallback>
        <oleObject progId="PBrush" shapeId="3102" r:id="rId9"/>
      </mc:Fallback>
    </mc:AlternateContent>
    <mc:AlternateContent xmlns:mc="http://schemas.openxmlformats.org/markup-compatibility/2006">
      <mc:Choice Requires="x14">
        <oleObject progId="PBrush" shapeId="3103" r:id="rId11">
          <objectPr defaultSize="0" autoPict="0" r:id="rId12">
            <anchor moveWithCells="1" sizeWithCells="1">
              <from>
                <xdr:col>10</xdr:col>
                <xdr:colOff>0</xdr:colOff>
                <xdr:row>18</xdr:row>
                <xdr:rowOff>0</xdr:rowOff>
              </from>
              <to>
                <xdr:col>10</xdr:col>
                <xdr:colOff>2905125</xdr:colOff>
                <xdr:row>18</xdr:row>
                <xdr:rowOff>1733550</xdr:rowOff>
              </to>
            </anchor>
          </objectPr>
        </oleObject>
      </mc:Choice>
      <mc:Fallback>
        <oleObject progId="PBrush" shapeId="3103" r:id="rId11"/>
      </mc:Fallback>
    </mc:AlternateContent>
    <mc:AlternateContent xmlns:mc="http://schemas.openxmlformats.org/markup-compatibility/2006">
      <mc:Choice Requires="x14">
        <oleObject progId="PBrush" shapeId="3105" r:id="rId13">
          <objectPr defaultSize="0" autoPict="0" r:id="rId14">
            <anchor moveWithCells="1" sizeWithCells="1">
              <from>
                <xdr:col>10</xdr:col>
                <xdr:colOff>0</xdr:colOff>
                <xdr:row>19</xdr:row>
                <xdr:rowOff>0</xdr:rowOff>
              </from>
              <to>
                <xdr:col>10</xdr:col>
                <xdr:colOff>3914775</xdr:colOff>
                <xdr:row>19</xdr:row>
                <xdr:rowOff>1743075</xdr:rowOff>
              </to>
            </anchor>
          </objectPr>
        </oleObject>
      </mc:Choice>
      <mc:Fallback>
        <oleObject progId="PBrush" shapeId="3105" r:id="rId13"/>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94" t="s">
        <v>38</v>
      </c>
      <c r="B1" s="95"/>
      <c r="C1" s="95"/>
      <c r="D1" s="95"/>
      <c r="E1" s="95"/>
      <c r="F1" s="96"/>
    </row>
    <row r="2" spans="1:11" x14ac:dyDescent="0.25">
      <c r="A2" s="43" t="s">
        <v>42</v>
      </c>
      <c r="B2" s="44"/>
      <c r="C2" s="97" t="s">
        <v>13</v>
      </c>
      <c r="D2" s="98"/>
      <c r="E2" s="99"/>
      <c r="F2" s="45"/>
    </row>
    <row r="3" spans="1:11" ht="63" x14ac:dyDescent="0.25">
      <c r="A3" s="46" t="s">
        <v>43</v>
      </c>
      <c r="B3" s="44"/>
      <c r="C3" s="103" t="s">
        <v>14</v>
      </c>
      <c r="D3" s="104"/>
      <c r="E3" s="105"/>
      <c r="F3" s="45"/>
      <c r="H3" s="35" t="s">
        <v>18</v>
      </c>
      <c r="I3" s="35" t="s">
        <v>19</v>
      </c>
      <c r="J3" s="35" t="s">
        <v>20</v>
      </c>
      <c r="K3" s="35" t="s">
        <v>52</v>
      </c>
    </row>
    <row r="4" spans="1:11" ht="31.5" x14ac:dyDescent="0.25">
      <c r="A4" s="43" t="s">
        <v>44</v>
      </c>
      <c r="B4" s="44"/>
      <c r="C4" s="39" t="s">
        <v>15</v>
      </c>
      <c r="D4" s="38" t="s">
        <v>16</v>
      </c>
      <c r="E4" s="42" t="s">
        <v>17</v>
      </c>
      <c r="F4" s="45"/>
      <c r="H4" s="35" t="s">
        <v>21</v>
      </c>
      <c r="I4" s="35" t="s">
        <v>25</v>
      </c>
      <c r="J4" s="35">
        <v>1</v>
      </c>
      <c r="K4" s="35">
        <v>1</v>
      </c>
    </row>
    <row r="5" spans="1:11" ht="79.5" thickBot="1" x14ac:dyDescent="0.3">
      <c r="A5" s="46" t="s">
        <v>45</v>
      </c>
      <c r="B5" s="44"/>
      <c r="C5" s="41" t="s">
        <v>35</v>
      </c>
      <c r="D5" s="106" t="str">
        <f>CONCATENATE(H21,"_",I21,"_",J21,"_CO")</f>
        <v>LE_07_04_CO</v>
      </c>
      <c r="E5" s="107"/>
      <c r="F5" s="45"/>
      <c r="H5" s="35" t="s">
        <v>22</v>
      </c>
      <c r="I5" s="35" t="s">
        <v>26</v>
      </c>
      <c r="J5" s="35">
        <v>2</v>
      </c>
      <c r="K5" s="35">
        <v>2</v>
      </c>
    </row>
    <row r="6" spans="1:11" ht="32.25" thickBot="1" x14ac:dyDescent="0.3">
      <c r="A6" s="43" t="s">
        <v>10</v>
      </c>
      <c r="B6" s="44"/>
      <c r="C6" s="44"/>
      <c r="D6" s="44"/>
      <c r="E6" s="44"/>
      <c r="F6" s="45"/>
      <c r="H6" s="35" t="s">
        <v>23</v>
      </c>
      <c r="I6" s="35" t="s">
        <v>27</v>
      </c>
      <c r="J6" s="35">
        <v>3</v>
      </c>
      <c r="K6" s="35">
        <v>3</v>
      </c>
    </row>
    <row r="7" spans="1:11" ht="48" thickBot="1" x14ac:dyDescent="0.3">
      <c r="A7" s="46" t="s">
        <v>11</v>
      </c>
      <c r="B7" s="44"/>
      <c r="C7" s="75" t="s">
        <v>127</v>
      </c>
      <c r="D7" s="92" t="str">
        <f>CONCATENATE("SolicitudGrafica_",D5,".xls")</f>
        <v>SolicitudGrafica_LE_07_04_CO.xls</v>
      </c>
      <c r="E7" s="92"/>
      <c r="F7" s="93"/>
      <c r="H7" s="35" t="s">
        <v>24</v>
      </c>
      <c r="I7" s="35" t="s">
        <v>28</v>
      </c>
      <c r="J7" s="35">
        <v>4</v>
      </c>
      <c r="K7" s="35">
        <v>4</v>
      </c>
    </row>
    <row r="8" spans="1:11" ht="47.25" x14ac:dyDescent="0.25">
      <c r="A8" s="46" t="s">
        <v>53</v>
      </c>
      <c r="B8" s="44"/>
      <c r="C8" s="44"/>
      <c r="D8" s="44"/>
      <c r="E8" s="44"/>
      <c r="F8" s="45"/>
      <c r="I8" s="35" t="s">
        <v>29</v>
      </c>
      <c r="J8" s="35">
        <v>5</v>
      </c>
      <c r="K8" s="35">
        <v>5</v>
      </c>
    </row>
    <row r="9" spans="1:11" ht="47.25" x14ac:dyDescent="0.25">
      <c r="A9" s="46" t="s">
        <v>12</v>
      </c>
      <c r="B9" s="44"/>
      <c r="C9" s="44"/>
      <c r="D9" s="44"/>
      <c r="E9" s="44"/>
      <c r="F9" s="45"/>
      <c r="I9" s="35" t="s">
        <v>30</v>
      </c>
      <c r="J9" s="35">
        <v>6</v>
      </c>
      <c r="K9" s="35">
        <v>6</v>
      </c>
    </row>
    <row r="10" spans="1:11" ht="32.25" thickBot="1" x14ac:dyDescent="0.3">
      <c r="A10" s="47" t="s">
        <v>36</v>
      </c>
      <c r="B10" s="48"/>
      <c r="C10" s="48"/>
      <c r="D10" s="48"/>
      <c r="E10" s="48"/>
      <c r="F10" s="49"/>
      <c r="I10" s="35" t="s">
        <v>31</v>
      </c>
      <c r="J10" s="35">
        <v>7</v>
      </c>
      <c r="K10" s="35">
        <v>7</v>
      </c>
    </row>
    <row r="11" spans="1:11" x14ac:dyDescent="0.25">
      <c r="I11" s="35" t="s">
        <v>32</v>
      </c>
      <c r="J11" s="35">
        <v>8</v>
      </c>
      <c r="K11" s="35">
        <v>8</v>
      </c>
    </row>
    <row r="12" spans="1:11" ht="16.5" thickBot="1" x14ac:dyDescent="0.3">
      <c r="I12" s="35" t="s">
        <v>37</v>
      </c>
      <c r="J12" s="35">
        <v>9</v>
      </c>
      <c r="K12" s="35">
        <v>9</v>
      </c>
    </row>
    <row r="13" spans="1:11" x14ac:dyDescent="0.25">
      <c r="A13" s="94" t="s">
        <v>41</v>
      </c>
      <c r="B13" s="95"/>
      <c r="C13" s="95"/>
      <c r="D13" s="95"/>
      <c r="E13" s="95"/>
      <c r="F13" s="96"/>
      <c r="I13" s="35" t="s">
        <v>33</v>
      </c>
      <c r="J13" s="35">
        <v>10</v>
      </c>
      <c r="K13" s="35">
        <v>10</v>
      </c>
    </row>
    <row r="14" spans="1:11" ht="16.5" thickBot="1" x14ac:dyDescent="0.3">
      <c r="A14" s="46"/>
      <c r="B14" s="44"/>
      <c r="C14" s="44"/>
      <c r="D14" s="44"/>
      <c r="E14" s="44"/>
      <c r="F14" s="45"/>
      <c r="I14" s="35" t="s">
        <v>34</v>
      </c>
      <c r="J14" s="35">
        <v>11</v>
      </c>
      <c r="K14" s="35">
        <v>11</v>
      </c>
    </row>
    <row r="15" spans="1:11" x14ac:dyDescent="0.25">
      <c r="A15" s="43" t="s">
        <v>46</v>
      </c>
      <c r="B15" s="44"/>
      <c r="C15" s="97" t="s">
        <v>49</v>
      </c>
      <c r="D15" s="98"/>
      <c r="E15" s="98"/>
      <c r="F15" s="99"/>
      <c r="J15" s="35">
        <v>12</v>
      </c>
      <c r="K15" s="35">
        <v>12</v>
      </c>
    </row>
    <row r="16" spans="1:11" ht="67.150000000000006" customHeight="1" x14ac:dyDescent="0.25">
      <c r="A16" s="46" t="s">
        <v>47</v>
      </c>
      <c r="B16" s="44"/>
      <c r="C16" s="39" t="s">
        <v>15</v>
      </c>
      <c r="D16" s="38" t="s">
        <v>16</v>
      </c>
      <c r="E16" s="38" t="s">
        <v>17</v>
      </c>
      <c r="F16" s="40" t="s">
        <v>50</v>
      </c>
      <c r="J16" s="35">
        <v>13</v>
      </c>
      <c r="K16" s="35">
        <v>13</v>
      </c>
    </row>
    <row r="17" spans="1:11" ht="32.1" customHeight="1" thickBot="1" x14ac:dyDescent="0.3">
      <c r="A17" s="43" t="s">
        <v>44</v>
      </c>
      <c r="B17" s="44"/>
      <c r="C17" s="41" t="s">
        <v>35</v>
      </c>
      <c r="D17" s="100" t="str">
        <f>CONCATENATE(H21,"_",I21,"_",J21,"_",K45)</f>
        <v>LE_07_04_REC10</v>
      </c>
      <c r="E17" s="101"/>
      <c r="F17" s="102"/>
      <c r="J17" s="35">
        <v>14</v>
      </c>
      <c r="K17" s="35">
        <v>14</v>
      </c>
    </row>
    <row r="18" spans="1:11" ht="79.5" thickBot="1" x14ac:dyDescent="0.3">
      <c r="A18" s="46" t="s">
        <v>48</v>
      </c>
      <c r="B18" s="44"/>
      <c r="C18" s="75" t="s">
        <v>128</v>
      </c>
      <c r="D18" s="92" t="str">
        <f>CONCATENATE("SolicitudGrafica_",D17,".xls")</f>
        <v>SolicitudGrafica_LE_07_04_REC10.xls</v>
      </c>
      <c r="E18" s="92"/>
      <c r="F18" s="93"/>
      <c r="J18" s="35">
        <v>15</v>
      </c>
      <c r="K18" s="35">
        <v>15</v>
      </c>
    </row>
    <row r="19" spans="1:11" x14ac:dyDescent="0.25">
      <c r="A19" s="43" t="s">
        <v>10</v>
      </c>
      <c r="B19" s="44"/>
      <c r="C19" s="44"/>
      <c r="D19" s="44"/>
      <c r="E19" s="44"/>
      <c r="F19" s="45"/>
      <c r="H19" s="35">
        <v>3</v>
      </c>
      <c r="J19" s="35">
        <v>16</v>
      </c>
      <c r="K19" s="35">
        <v>16</v>
      </c>
    </row>
    <row r="20" spans="1:11" ht="63.75" thickBot="1" x14ac:dyDescent="0.3">
      <c r="A20" s="47" t="s">
        <v>51</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8" width="24.5" style="35" customWidth="1"/>
    <col min="9" max="9" width="22.25" style="35" customWidth="1"/>
    <col min="10" max="10" width="20.75" style="35" customWidth="1"/>
    <col min="11" max="11" width="44.5" style="35" customWidth="1"/>
    <col min="12" max="16384" width="10.875" style="35"/>
  </cols>
  <sheetData>
    <row r="1" spans="1:11" x14ac:dyDescent="0.25">
      <c r="A1" s="108" t="s">
        <v>56</v>
      </c>
      <c r="B1" s="108" t="s">
        <v>63</v>
      </c>
      <c r="C1" s="108" t="s">
        <v>64</v>
      </c>
      <c r="D1" s="108" t="s">
        <v>5</v>
      </c>
      <c r="E1" s="108" t="s">
        <v>65</v>
      </c>
      <c r="F1" s="108" t="s">
        <v>66</v>
      </c>
      <c r="G1" s="108" t="s">
        <v>67</v>
      </c>
      <c r="H1" s="109" t="s">
        <v>68</v>
      </c>
      <c r="I1" s="109"/>
      <c r="J1" s="109"/>
    </row>
    <row r="2" spans="1:11" x14ac:dyDescent="0.25">
      <c r="A2" s="108"/>
      <c r="B2" s="108"/>
      <c r="C2" s="108"/>
      <c r="D2" s="108"/>
      <c r="E2" s="108"/>
      <c r="F2" s="108"/>
      <c r="G2" s="108"/>
      <c r="H2" s="54" t="s">
        <v>65</v>
      </c>
      <c r="I2" s="54" t="s">
        <v>66</v>
      </c>
      <c r="J2" s="54" t="s">
        <v>67</v>
      </c>
    </row>
    <row r="3" spans="1:11" s="56" customFormat="1" x14ac:dyDescent="0.25">
      <c r="A3" s="55" t="s">
        <v>69</v>
      </c>
      <c r="B3" s="55" t="s">
        <v>70</v>
      </c>
      <c r="C3" s="55" t="s">
        <v>71</v>
      </c>
      <c r="D3" s="55" t="s">
        <v>72</v>
      </c>
      <c r="E3" s="55" t="s">
        <v>73</v>
      </c>
      <c r="F3" s="55"/>
      <c r="G3" s="55"/>
      <c r="H3" s="55" t="s">
        <v>130</v>
      </c>
      <c r="I3" s="55"/>
      <c r="J3" s="55"/>
    </row>
    <row r="4" spans="1:11" s="56" customFormat="1" x14ac:dyDescent="0.25">
      <c r="A4" s="57" t="s">
        <v>57</v>
      </c>
      <c r="B4" s="57" t="s">
        <v>74</v>
      </c>
      <c r="C4" s="57" t="s">
        <v>71</v>
      </c>
      <c r="D4" s="57" t="s">
        <v>72</v>
      </c>
      <c r="E4" s="57" t="s">
        <v>75</v>
      </c>
      <c r="F4" s="57" t="s">
        <v>76</v>
      </c>
      <c r="G4" s="57"/>
      <c r="H4" s="57" t="s">
        <v>131</v>
      </c>
      <c r="I4" s="57" t="s">
        <v>133</v>
      </c>
      <c r="J4" s="57"/>
    </row>
    <row r="5" spans="1:11" s="56" customFormat="1" x14ac:dyDescent="0.25">
      <c r="A5" s="58" t="s">
        <v>77</v>
      </c>
      <c r="B5" s="57" t="s">
        <v>78</v>
      </c>
      <c r="C5" s="57" t="s">
        <v>71</v>
      </c>
      <c r="D5" s="57" t="s">
        <v>72</v>
      </c>
      <c r="E5" s="57" t="s">
        <v>75</v>
      </c>
      <c r="F5" s="57" t="s">
        <v>76</v>
      </c>
      <c r="G5" s="59"/>
      <c r="H5" s="57" t="s">
        <v>131</v>
      </c>
      <c r="I5" s="57" t="s">
        <v>133</v>
      </c>
      <c r="J5" s="59"/>
    </row>
    <row r="6" spans="1:11" s="56" customFormat="1" x14ac:dyDescent="0.25">
      <c r="A6" s="57" t="s">
        <v>58</v>
      </c>
      <c r="B6" s="57" t="s">
        <v>79</v>
      </c>
      <c r="C6" s="57" t="s">
        <v>71</v>
      </c>
      <c r="D6" s="57" t="s">
        <v>72</v>
      </c>
      <c r="E6" s="57" t="s">
        <v>75</v>
      </c>
      <c r="F6" s="57" t="s">
        <v>76</v>
      </c>
      <c r="G6" s="57" t="s">
        <v>73</v>
      </c>
      <c r="H6" s="57" t="s">
        <v>131</v>
      </c>
      <c r="I6" s="57" t="s">
        <v>133</v>
      </c>
      <c r="J6" s="57" t="s">
        <v>134</v>
      </c>
    </row>
    <row r="7" spans="1:11" s="56" customFormat="1" ht="25.5" x14ac:dyDescent="0.25">
      <c r="A7" s="57" t="s">
        <v>80</v>
      </c>
      <c r="B7" s="57" t="s">
        <v>81</v>
      </c>
      <c r="C7" s="57" t="s">
        <v>71</v>
      </c>
      <c r="D7" s="57" t="s">
        <v>72</v>
      </c>
      <c r="E7" s="57" t="s">
        <v>75</v>
      </c>
      <c r="F7" s="57" t="s">
        <v>76</v>
      </c>
      <c r="G7" s="57"/>
      <c r="H7" s="57" t="s">
        <v>131</v>
      </c>
      <c r="I7" s="57" t="s">
        <v>133</v>
      </c>
      <c r="J7" s="57"/>
    </row>
    <row r="8" spans="1:11" s="56" customFormat="1" ht="25.5" x14ac:dyDescent="0.25">
      <c r="A8" s="57" t="s">
        <v>82</v>
      </c>
      <c r="B8" s="57" t="s">
        <v>83</v>
      </c>
      <c r="C8" s="57" t="s">
        <v>71</v>
      </c>
      <c r="D8" s="57" t="s">
        <v>72</v>
      </c>
      <c r="E8" s="57" t="s">
        <v>75</v>
      </c>
      <c r="F8" s="57" t="s">
        <v>76</v>
      </c>
      <c r="G8" s="57"/>
      <c r="H8" s="57" t="s">
        <v>131</v>
      </c>
      <c r="I8" s="57" t="s">
        <v>133</v>
      </c>
      <c r="J8" s="57"/>
    </row>
    <row r="9" spans="1:11" s="56" customFormat="1" x14ac:dyDescent="0.25">
      <c r="A9" s="57" t="s">
        <v>84</v>
      </c>
      <c r="B9" s="57" t="s">
        <v>85</v>
      </c>
      <c r="C9" s="57" t="s">
        <v>71</v>
      </c>
      <c r="D9" s="57" t="s">
        <v>72</v>
      </c>
      <c r="E9" s="57" t="s">
        <v>75</v>
      </c>
      <c r="F9" s="57" t="s">
        <v>76</v>
      </c>
      <c r="G9" s="57"/>
      <c r="H9" s="57" t="s">
        <v>131</v>
      </c>
      <c r="I9" s="57" t="s">
        <v>133</v>
      </c>
      <c r="J9" s="57"/>
    </row>
    <row r="10" spans="1:11" s="56" customFormat="1" x14ac:dyDescent="0.25">
      <c r="A10" s="57" t="s">
        <v>86</v>
      </c>
      <c r="B10" s="57" t="s">
        <v>87</v>
      </c>
      <c r="C10" s="57" t="s">
        <v>71</v>
      </c>
      <c r="D10" s="57" t="s">
        <v>72</v>
      </c>
      <c r="E10" s="57" t="s">
        <v>88</v>
      </c>
      <c r="F10" s="57"/>
      <c r="G10" s="57"/>
      <c r="H10" s="57" t="s">
        <v>130</v>
      </c>
      <c r="I10" s="57" t="s">
        <v>133</v>
      </c>
      <c r="J10" s="57"/>
    </row>
    <row r="11" spans="1:11" s="56" customFormat="1" ht="25.5" x14ac:dyDescent="0.25">
      <c r="A11" s="57" t="s">
        <v>89</v>
      </c>
      <c r="B11" s="57" t="s">
        <v>90</v>
      </c>
      <c r="C11" s="57" t="s">
        <v>71</v>
      </c>
      <c r="D11" s="57" t="s">
        <v>72</v>
      </c>
      <c r="E11" s="57" t="s">
        <v>75</v>
      </c>
      <c r="F11" s="57" t="s">
        <v>76</v>
      </c>
      <c r="G11" s="57"/>
      <c r="H11" s="57" t="s">
        <v>131</v>
      </c>
      <c r="I11" s="57" t="s">
        <v>133</v>
      </c>
      <c r="J11" s="57"/>
    </row>
    <row r="12" spans="1:11" s="56" customFormat="1" x14ac:dyDescent="0.25">
      <c r="A12" s="57" t="s">
        <v>91</v>
      </c>
      <c r="B12" s="57" t="s">
        <v>92</v>
      </c>
      <c r="C12" s="57" t="s">
        <v>71</v>
      </c>
      <c r="D12" s="57" t="s">
        <v>72</v>
      </c>
      <c r="E12" s="57" t="s">
        <v>75</v>
      </c>
      <c r="F12" s="57" t="s">
        <v>76</v>
      </c>
      <c r="G12" s="57"/>
      <c r="H12" s="57" t="s">
        <v>131</v>
      </c>
      <c r="I12" s="57" t="s">
        <v>133</v>
      </c>
      <c r="J12" s="57"/>
    </row>
    <row r="13" spans="1:11" ht="63" x14ac:dyDescent="0.25">
      <c r="A13" s="60" t="s">
        <v>93</v>
      </c>
      <c r="B13" s="60" t="s">
        <v>94</v>
      </c>
      <c r="C13" s="57" t="s">
        <v>71</v>
      </c>
      <c r="D13" s="61" t="s">
        <v>95</v>
      </c>
      <c r="E13" s="61"/>
      <c r="F13" s="62" t="s">
        <v>125</v>
      </c>
      <c r="G13" s="60"/>
      <c r="H13" s="57"/>
      <c r="I13" s="57" t="s">
        <v>130</v>
      </c>
      <c r="J13" s="60"/>
      <c r="K13" s="35" t="s">
        <v>96</v>
      </c>
    </row>
    <row r="14" spans="1:11" x14ac:dyDescent="0.25">
      <c r="A14" s="60" t="s">
        <v>97</v>
      </c>
      <c r="B14" s="60" t="s">
        <v>98</v>
      </c>
      <c r="C14" s="57" t="s">
        <v>71</v>
      </c>
      <c r="D14" s="61" t="s">
        <v>72</v>
      </c>
      <c r="E14" s="61"/>
      <c r="F14" s="62" t="s">
        <v>126</v>
      </c>
      <c r="G14" s="60"/>
      <c r="H14" s="57"/>
      <c r="I14" s="57" t="s">
        <v>130</v>
      </c>
      <c r="J14" s="60"/>
    </row>
    <row r="15" spans="1:11" ht="31.5" x14ac:dyDescent="0.25">
      <c r="A15" s="60" t="s">
        <v>99</v>
      </c>
      <c r="B15" s="60" t="s">
        <v>100</v>
      </c>
      <c r="C15" s="57" t="s">
        <v>101</v>
      </c>
      <c r="D15" s="60" t="s">
        <v>95</v>
      </c>
      <c r="E15" s="60" t="s">
        <v>124</v>
      </c>
      <c r="F15" s="60"/>
      <c r="G15" s="60"/>
      <c r="H15" s="57" t="s">
        <v>130</v>
      </c>
      <c r="I15" s="60"/>
      <c r="J15" s="60"/>
      <c r="K15" s="35" t="s">
        <v>102</v>
      </c>
    </row>
    <row r="16" spans="1:11" ht="94.5" x14ac:dyDescent="0.25">
      <c r="A16" s="62" t="s">
        <v>103</v>
      </c>
      <c r="B16" s="62"/>
      <c r="C16" s="58" t="s">
        <v>101</v>
      </c>
      <c r="D16" s="62" t="s">
        <v>104</v>
      </c>
      <c r="E16" s="61" t="s">
        <v>122</v>
      </c>
      <c r="F16" s="61" t="s">
        <v>123</v>
      </c>
      <c r="G16" s="61"/>
      <c r="H16" s="62" t="s">
        <v>132</v>
      </c>
      <c r="I16" s="62" t="s">
        <v>135</v>
      </c>
      <c r="J16" s="61"/>
      <c r="K16" s="63" t="s">
        <v>105</v>
      </c>
    </row>
    <row r="17" spans="1:11" ht="25.5" x14ac:dyDescent="0.25">
      <c r="A17" s="57" t="s">
        <v>106</v>
      </c>
      <c r="B17" s="57"/>
      <c r="C17" s="57" t="s">
        <v>71</v>
      </c>
      <c r="D17" s="57" t="s">
        <v>72</v>
      </c>
      <c r="E17" s="57" t="s">
        <v>107</v>
      </c>
      <c r="F17" s="57" t="s">
        <v>108</v>
      </c>
      <c r="G17" s="57"/>
      <c r="H17" s="64" t="s">
        <v>109</v>
      </c>
      <c r="I17" s="64" t="s">
        <v>110</v>
      </c>
      <c r="J17" s="57"/>
      <c r="K17" s="65" t="s">
        <v>111</v>
      </c>
    </row>
    <row r="20" spans="1:11" x14ac:dyDescent="0.25">
      <c r="A20" s="66" t="s">
        <v>112</v>
      </c>
    </row>
    <row r="21" spans="1:11" x14ac:dyDescent="0.25">
      <c r="A21" s="67" t="s">
        <v>113</v>
      </c>
      <c r="B21" s="68" t="s">
        <v>136</v>
      </c>
      <c r="C21" s="69" t="s">
        <v>22</v>
      </c>
      <c r="D21" s="68"/>
      <c r="E21" s="68"/>
    </row>
    <row r="22" spans="1:11" x14ac:dyDescent="0.25">
      <c r="A22" s="70" t="s">
        <v>114</v>
      </c>
      <c r="B22" s="76" t="s">
        <v>137</v>
      </c>
      <c r="C22" s="72" t="s">
        <v>138</v>
      </c>
      <c r="D22" s="71"/>
      <c r="E22" s="71"/>
    </row>
    <row r="23" spans="1:11" x14ac:dyDescent="0.25">
      <c r="A23" s="70" t="s">
        <v>115</v>
      </c>
      <c r="B23" s="76" t="s">
        <v>139</v>
      </c>
      <c r="C23" s="72" t="s">
        <v>140</v>
      </c>
      <c r="D23" s="71"/>
      <c r="E23" s="71"/>
    </row>
    <row r="24" spans="1:11" ht="31.5" x14ac:dyDescent="0.25">
      <c r="A24" s="70" t="s">
        <v>116</v>
      </c>
      <c r="B24" s="71" t="s">
        <v>141</v>
      </c>
      <c r="C24" s="72" t="s">
        <v>144</v>
      </c>
      <c r="D24" s="71"/>
      <c r="E24" s="71"/>
    </row>
    <row r="25" spans="1:11" x14ac:dyDescent="0.25">
      <c r="A25" s="70" t="s">
        <v>117</v>
      </c>
      <c r="B25" s="71" t="s">
        <v>142</v>
      </c>
      <c r="C25" s="72" t="s">
        <v>143</v>
      </c>
      <c r="D25" s="71"/>
      <c r="E25" s="71"/>
    </row>
    <row r="26" spans="1:11" ht="63" x14ac:dyDescent="0.25">
      <c r="A26" s="70" t="s">
        <v>118</v>
      </c>
      <c r="B26" s="71" t="s">
        <v>119</v>
      </c>
      <c r="C26" s="72" t="s">
        <v>120</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Josué</cp:lastModifiedBy>
  <dcterms:created xsi:type="dcterms:W3CDTF">2014-07-01T23:43:25Z</dcterms:created>
  <dcterms:modified xsi:type="dcterms:W3CDTF">2015-05-04T22:38:37Z</dcterms:modified>
</cp:coreProperties>
</file>