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<sst xmlns="http://schemas.openxmlformats.org/spreadsheetml/2006/main" count="243" uniqueCount="157">
  <si>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</si>
  <si>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</si>
  <si>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</si>
  <si>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</si>
  <si>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</si>
  <si>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</si>
  <si>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</si>
  <si>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</si>
  <si>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</si>
  <si>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</si>
  <si>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</si>
  <si>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</si>
  <si>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</si>
  <si>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</si>
  <si>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</si>
  <si>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</si>
  <si>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</si>
  <si>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</si>
  <si>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</si>
  <si>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</si>
  <si>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</si>
  <si>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</si>
  <si>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</si>
  <si>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</si>
  <si>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</si>
  <si>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</si>
  <si>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</si>
  <si>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</si>
  <si>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</si>
  <si>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</si>
  <si>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</si>
  <si>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</si>
  <si>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</si>
  <si>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</si>
  <si>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</si>
  <si>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</si>
  <si>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</si>
  <si>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</si>
  <si>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</si>
  <si>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</si>
  <si>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</si>
  <si>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</si>
  <si>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</si>
  <si>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</si>
  <si>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</si>
  <si>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</si>
  <si>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</si>
  <si>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</si>
  <si>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</si>
  <si>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</si>
  <si>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</si>
  <si>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</si>
  <si>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</si>
  <si>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</si>
  <si>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</si>
  <si>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</si>
  <si>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</si>
  <si>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</si>
  <si>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</si>
  <si>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</si>
  <si>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</si>
  <si>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</si>
  <si>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</si>
  <si>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</si>
  <si>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</si>
  <si>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</si>
  <si>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</si>
  <si>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</si>
  <si>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</si>
  <si>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</si>
  <si>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</si>
  <si>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</si>
  <si>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</si>
  <si>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</si>
  <si>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</si>
  <si>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</si>
  <si>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</si>
  <si>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</si>
  <si>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</si>
  <si>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</si>
  <si>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</si>
  <si>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</si>
  <si>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</si>
  <si>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</si>
  <si>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</si>
  <si>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</si>
  <si>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</si>
  <si>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</si>
  <si>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</si>
  <si>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</si>
  <si>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</si>
  <si>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</si>
  <si>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</si>
  <si>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</si>
  <si>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</si>
  <si>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</si>
  <si>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</si>
  <si>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</si>
  <si>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</si>
  <si>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</si>
  <si>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</si>
  <si>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</si>
  <si>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</si>
  <si>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</si>
  <si>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</si>
  <si>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</si>
  <si>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</si>
  <si>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</si>
  <si>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</si>
  <si>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</si>
  <si>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</si>
  <si>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</si>
  <si>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</si>
  <si>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</si>
  <si>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</si>
  <si>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</si>
  <si>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</si>
  <si>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</si>
  <si>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</si>
  <si>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</si>
  <si>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</si>
  <si>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</si>
  <si>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</si>
  <si>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</si>
  <si>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</si>
  <si>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</si>
  <si>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</si>
  <si>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</si>
  <si>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</si>
  <si>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</si>
  <si>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</si>
  <si>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</si>
  <si>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</si>
  <si>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</si>
  <si>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</si>
  <si>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</si>
  <si>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</si>
  <si>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</si>
  <si>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</si>
  <si>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</si>
  <si>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</si>
  <si>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</si>
  <si>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</si>
  <si>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</si>
  <si>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</si>
  <si>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</si>
  <si>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</si>
  <si>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</si>
  <si>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</si>
  <si>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</si>
  <si>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IMG02</t>
  </si>
  <si>
    <t>IMG03</t>
  </si>
  <si>
    <t>IMG04</t>
  </si>
  <si>
    <t>IMG05</t>
  </si>
  <si>
    <t>IMG06</t>
  </si>
  <si>
    <t>MA_08_02_CO_REC80</t>
  </si>
  <si>
    <t>Identidades notables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</si>
</sst>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2340610</xdr:colOff>
      <xdr:row>9</xdr:row>
      <xdr:rowOff>2106930</xdr:rowOff>
    </xdr:to>
    <xdr:pic>
      <xdr:nvPicPr>
        <xdr:cNvPr id="15" name="Imagen 1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2340610" cy="2106930"/>
        </a:xfrm>
        <a:prstGeom prst="rect">
          <a:avLst/>
        </a:prstGeom>
        <a:noFill/>
        <a:ln>
          <a:noFill/>
        </a:ln>
      </xdr:spPr>
    </xdr:pic>
    <xdr:clientData/>
  </xdr:twoCellAnchor>
  <xdr:twoCellAnchor editAs="oneCell">
    <xdr:from>
      <xdr:col>9</xdr:col>
      <xdr:colOff>0</xdr:colOff>
      <xdr:row>10</xdr:row>
      <xdr:rowOff>0</xdr:rowOff>
    </xdr:from>
    <xdr:to>
      <xdr:col>9</xdr:col>
      <xdr:colOff>2209800</xdr:colOff>
      <xdr:row>10</xdr:row>
      <xdr:rowOff>1381125</xdr:rowOff>
    </xdr:to>
    <xdr:pic>
      <xdr:nvPicPr>
        <xdr:cNvPr id="16" name="Imagen 1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4349750"/>
          <a:ext cx="2209800" cy="1381125"/>
        </a:xfrm>
        <a:prstGeom prst="rect">
          <a:avLst/>
        </a:prstGeom>
        <a:noFill/>
        <a:ln>
          <a:noFill/>
        </a:ln>
      </xdr:spPr>
    </xdr:pic>
    <xdr:clientData/>
  </xdr:twoCellAnchor>
  <xdr:twoCellAnchor editAs="oneCell">
    <xdr:from>
      <xdr:col>9</xdr:col>
      <xdr:colOff>0</xdr:colOff>
      <xdr:row>11</xdr:row>
      <xdr:rowOff>0</xdr:rowOff>
    </xdr:from>
    <xdr:to>
      <xdr:col>9</xdr:col>
      <xdr:colOff>1619250</xdr:colOff>
      <xdr:row>11</xdr:row>
      <xdr:rowOff>1628775</xdr:rowOff>
    </xdr:to>
    <xdr:pic>
      <xdr:nvPicPr>
        <xdr:cNvPr id="17" name="Imagen 16"/>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6180667"/>
          <a:ext cx="1619250" cy="1628775"/>
        </a:xfrm>
        <a:prstGeom prst="rect">
          <a:avLst/>
        </a:prstGeom>
        <a:noFill/>
        <a:ln>
          <a:noFill/>
        </a:ln>
      </xdr:spPr>
    </xdr:pic>
    <xdr:clientData/>
  </xdr:twoCellAnchor>
  <xdr:twoCellAnchor editAs="oneCell">
    <xdr:from>
      <xdr:col>9</xdr:col>
      <xdr:colOff>0</xdr:colOff>
      <xdr:row>12</xdr:row>
      <xdr:rowOff>0</xdr:rowOff>
    </xdr:from>
    <xdr:to>
      <xdr:col>9</xdr:col>
      <xdr:colOff>2209800</xdr:colOff>
      <xdr:row>12</xdr:row>
      <xdr:rowOff>1743075</xdr:rowOff>
    </xdr:to>
    <xdr:pic>
      <xdr:nvPicPr>
        <xdr:cNvPr id="18" name="Imagen 1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8128000"/>
          <a:ext cx="2209800" cy="1743075"/>
        </a:xfrm>
        <a:prstGeom prst="rect">
          <a:avLst/>
        </a:prstGeom>
        <a:noFill/>
        <a:ln>
          <a:noFill/>
        </a:ln>
      </xdr:spPr>
    </xdr:pic>
    <xdr:clientData/>
  </xdr:twoCellAnchor>
  <xdr:twoCellAnchor editAs="oneCell">
    <xdr:from>
      <xdr:col>9</xdr:col>
      <xdr:colOff>0</xdr:colOff>
      <xdr:row>13</xdr:row>
      <xdr:rowOff>0</xdr:rowOff>
    </xdr:from>
    <xdr:to>
      <xdr:col>9</xdr:col>
      <xdr:colOff>1463040</xdr:colOff>
      <xdr:row>13</xdr:row>
      <xdr:rowOff>1463040</xdr:rowOff>
    </xdr:to>
    <xdr:pic>
      <xdr:nvPicPr>
        <xdr:cNvPr id="19" name="Imagen 18"/>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91167" y="10181167"/>
          <a:ext cx="1463040" cy="1463040"/>
        </a:xfrm>
        <a:prstGeom prst="rect">
          <a:avLst/>
        </a:prstGeom>
        <a:noFill/>
        <a:ln>
          <a:noFill/>
        </a:ln>
      </xdr:spPr>
    </xdr:pic>
    <xdr:clientData/>
  </xdr:twoCellAnchor>
  <xdr:twoCellAnchor editAs="oneCell">
    <xdr:from>
      <xdr:col>9</xdr:col>
      <xdr:colOff>0</xdr:colOff>
      <xdr:row>14</xdr:row>
      <xdr:rowOff>0</xdr:rowOff>
    </xdr:from>
    <xdr:to>
      <xdr:col>9</xdr:col>
      <xdr:colOff>1514475</xdr:colOff>
      <xdr:row>14</xdr:row>
      <xdr:rowOff>1485900</xdr:rowOff>
    </xdr:to>
    <xdr:pic>
      <xdr:nvPicPr>
        <xdr:cNvPr id="20" name="Imagen 19"/>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991167" y="12255500"/>
          <a:ext cx="1514475" cy="14859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A4" sqref="A4"/>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21</v>
      </c>
      <c r="D2" s="88"/>
      <c r="F2" s="80" t="s">
        <v>0</v>
      </c>
      <c r="G2" s="81"/>
      <c r="H2" s="55"/>
      <c r="I2" s="55"/>
      <c r="J2" s="16"/>
    </row>
    <row r="3" spans="1:16" ht="15.75" x14ac:dyDescent="0.25">
      <c r="A3" s="1"/>
      <c r="B3" s="4" t="s">
        <v>8</v>
      </c>
      <c r="C3" s="89">
        <v>8</v>
      </c>
      <c r="D3" s="90"/>
      <c r="F3" s="82"/>
      <c r="G3" s="83"/>
      <c r="H3" s="55"/>
      <c r="I3" s="55"/>
      <c r="J3" s="16"/>
    </row>
    <row r="4" spans="1:16" ht="16.5" x14ac:dyDescent="0.3">
      <c r="A4" s="1"/>
      <c r="B4" s="4" t="s">
        <v>54</v>
      </c>
      <c r="C4" s="89" t="s">
        <v>156</v>
      </c>
      <c r="D4" s="90"/>
      <c r="E4" s="5"/>
      <c r="F4" s="54" t="s">
        <v>55</v>
      </c>
      <c r="G4" s="53" t="s">
        <v>56</v>
      </c>
      <c r="H4" s="55"/>
      <c r="I4" s="55"/>
      <c r="J4" s="16"/>
      <c r="K4" s="16"/>
    </row>
    <row r="5" spans="1:16" ht="16.5" thickBot="1" x14ac:dyDescent="0.3">
      <c r="A5" s="1"/>
      <c r="B5" s="6" t="s">
        <v>1</v>
      </c>
      <c r="C5" s="91" t="s">
        <v>145</v>
      </c>
      <c r="D5" s="92"/>
      <c r="E5" s="5"/>
      <c r="F5" s="52" t="str">
        <f>IF(G4="Recurso","Motor del recurso","")</f>
        <v>Motor del recurso</v>
      </c>
      <c r="G5" s="52" t="s">
        <v>69</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155</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86" customHeight="1" x14ac:dyDescent="0.25">
      <c r="A10" s="13" t="str">
        <f>IF(OR(B10&lt;&gt;"",J10&lt;&gt;""),"IMG01","")</f>
        <v>IMG01</v>
      </c>
      <c r="B10" s="27" t="s">
        <v>148</v>
      </c>
      <c r="C10" s="27" t="str">
        <f>IF(OR(B10&lt;&gt;"",J10&lt;&gt;""),IF($G$4="Recurso",CONCATENATE($G$4," ",$G$5),$G$4),"")</f>
        <v>Recurso M3A</v>
      </c>
      <c r="D10" s="14" t="s">
        <v>146</v>
      </c>
      <c r="E10" s="14" t="s">
        <v>147</v>
      </c>
      <c r="F10" s="14" t="str">
        <f>IF(OR(B10&lt;&gt;"",J10&lt;&gt;""),CONCATENATE($C$7,"_",$A10,IF($G$4="Cuaderno de Estudio","_small",CONCATENATE(IF(I10="","","n"),IF(LEFT($G$5,1)="F",".jpg",".png")))),"")</f>
        <v>MA_08_02_CO_REC80_IMG01.png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79"/>
    </row>
    <row r="11" spans="1:16" s="12" customFormat="1" ht="144" customHeight="1" x14ac:dyDescent="0.25">
      <c r="A11" s="13" t="s">
        <v>150</v>
      </c>
      <c r="B11" s="28" t="s">
        <v>148</v>
      </c>
      <c r="C11" s="27" t="str">
        <f t="shared" ref="C11:C22" si="0">IF(OR(B11&lt;&gt;"",J11&lt;&gt;""),IF($G$4="Recurso",CONCATENATE($G$4," ",$G$5),$G$4),"")</f>
        <v>Recurso M3A</v>
      </c>
      <c r="D11" s="14" t="s">
        <v>146</v>
      </c>
      <c r="E11" s="14" t="s">
        <v>147</v>
      </c>
      <c r="F11" s="14" t="str">
        <f t="shared" ref="F11:F74" si="1">IF(OR(B11&lt;&gt;"",J11&lt;&gt;""),CONCATENATE($C$7,"_",$A11,IF($G$4="Cuaderno de Estudio","_small",CONCATENATE(IF(I11="","","n"),IF(LEFT($G$5,1)="F",".jpg",".png")))),"")</f>
        <v>MA_08_02_CO_REC80_IMG02.png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53" customHeight="1" x14ac:dyDescent="0.25">
      <c r="A12" s="13" t="s">
        <v>151</v>
      </c>
      <c r="B12" s="28" t="s">
        <v>148</v>
      </c>
      <c r="C12" s="27" t="str">
        <f t="shared" si="0"/>
        <v>Recurso M3A</v>
      </c>
      <c r="D12" s="14"/>
      <c r="E12" s="14"/>
      <c r="F12" s="14" t="str">
        <f t="shared" si="1"/>
        <v>MA_08_02_CO_REC80_IMG03.png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2" customHeight="1" x14ac:dyDescent="0.25">
      <c r="A13" s="13" t="s">
        <v>152</v>
      </c>
      <c r="B13" s="28" t="s">
        <v>148</v>
      </c>
      <c r="C13" s="27" t="str">
        <f t="shared" si="0"/>
        <v>Recurso M3A</v>
      </c>
      <c r="D13" s="14" t="s">
        <v>146</v>
      </c>
      <c r="E13" s="14" t="s">
        <v>147</v>
      </c>
      <c r="F13" s="14" t="str">
        <f t="shared" si="1"/>
        <v>MA_08_02_CO_REC80_IMG04.png</v>
      </c>
      <c r="G13" s="14" t="str">
        <f>IF(F13&lt;&gt;"",IF($G$4="Recurso",IF(LEFT($G$5,1)="M",VLOOKUP($G$5,'Definición técnica de imagenes'!$A$3:$G$17,5,FALSE),IF($G$5="F1",'Definición técnica de imagenes'!$E$15,'Definición técnica de imagenes'!$F$13)),'Definición técnica de imagenes'!$E$16),"")</f>
        <v>110 x 110 px</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t="s">
        <v>153</v>
      </c>
      <c r="B14" s="28" t="s">
        <v>148</v>
      </c>
      <c r="C14" s="27" t="str">
        <f t="shared" si="0"/>
        <v>Recurso M3A</v>
      </c>
      <c r="D14" s="14" t="s">
        <v>146</v>
      </c>
      <c r="E14" s="14" t="s">
        <v>147</v>
      </c>
      <c r="F14" s="14" t="str">
        <f t="shared" si="1"/>
        <v>MA_08_02_CO_REC80_IMG05.png</v>
      </c>
      <c r="G14" s="14" t="str">
        <f>IF(F14&lt;&gt;"",IF($G$4="Recurso",IF(LEFT($G$5,1)="M",VLOOKUP($G$5,'Definición técnica de imagenes'!$A$3:$G$17,5,FALSE),IF($G$5="F1",'Definición técnica de imagenes'!$E$15,'Definición técnica de imagenes'!$F$13)),'Definición técnica de imagenes'!$E$16),"")</f>
        <v>110 x 110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35.75" customHeight="1" x14ac:dyDescent="0.25">
      <c r="A15" s="13" t="s">
        <v>154</v>
      </c>
      <c r="B15" s="28" t="s">
        <v>148</v>
      </c>
      <c r="C15" s="27" t="str">
        <f t="shared" si="0"/>
        <v>Recurso M3A</v>
      </c>
      <c r="D15" s="14" t="s">
        <v>146</v>
      </c>
      <c r="E15" s="14" t="s">
        <v>147</v>
      </c>
      <c r="F15" s="14" t="str">
        <f t="shared" si="1"/>
        <v>MA_08_02_CO_REC80_IMG06.png</v>
      </c>
      <c r="G15" s="14" t="str">
        <f>IF(F15&lt;&gt;"",IF($G$4="Recurso",IF(LEFT($G$5,1)="M",VLOOKUP($G$5,'Definición técnica de imagenes'!$A$3:$G$17,5,FALSE),IF($G$5="F1",'Definición técnica de imagenes'!$E$15,'Definición técnica de imagenes'!$F$13)),'Definición técnica de imagenes'!$E$16),"")</f>
        <v>110 x 110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6: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5" t="s">
        <v>38</v>
      </c>
      <c r="B1" s="96"/>
      <c r="C1" s="96"/>
      <c r="D1" s="96"/>
      <c r="E1" s="96"/>
      <c r="F1" s="97"/>
    </row>
    <row r="2" spans="1:11" x14ac:dyDescent="0.25">
      <c r="A2" s="45" t="s">
        <v>42</v>
      </c>
      <c r="B2" s="46"/>
      <c r="C2" s="98" t="s">
        <v>13</v>
      </c>
      <c r="D2" s="99"/>
      <c r="E2" s="100"/>
      <c r="F2" s="47"/>
    </row>
    <row r="3" spans="1:11" ht="63" x14ac:dyDescent="0.25">
      <c r="A3" s="48" t="s">
        <v>43</v>
      </c>
      <c r="B3" s="46"/>
      <c r="C3" s="104" t="s">
        <v>14</v>
      </c>
      <c r="D3" s="105"/>
      <c r="E3" s="106"/>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7" t="str">
        <f>CONCATENATE(H21,"_",I21,"_",J21,"_CO")</f>
        <v>LE_07_04_CO</v>
      </c>
      <c r="E5" s="108"/>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3" t="str">
        <f>CONCATENATE("SolicitudGrafica_",D5,".xls")</f>
        <v>SolicitudGrafica_LE_07_04_CO.xls</v>
      </c>
      <c r="E7" s="93"/>
      <c r="F7" s="94"/>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5" t="s">
        <v>41</v>
      </c>
      <c r="B13" s="96"/>
      <c r="C13" s="96"/>
      <c r="D13" s="96"/>
      <c r="E13" s="96"/>
      <c r="F13" s="97"/>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8" t="s">
        <v>49</v>
      </c>
      <c r="D15" s="99"/>
      <c r="E15" s="99"/>
      <c r="F15" s="100"/>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1" t="str">
        <f>CONCATENATE(H21,"_",I21,"_",J21,"_",K45)</f>
        <v>LE_07_04_REC10</v>
      </c>
      <c r="E17" s="102"/>
      <c r="F17" s="103"/>
      <c r="J17" s="37">
        <v>14</v>
      </c>
      <c r="K17" s="37">
        <v>14</v>
      </c>
    </row>
    <row r="18" spans="1:11" ht="79.5" thickBot="1" x14ac:dyDescent="0.3">
      <c r="A18" s="48" t="s">
        <v>48</v>
      </c>
      <c r="B18" s="46"/>
      <c r="C18" s="77" t="s">
        <v>128</v>
      </c>
      <c r="D18" s="93" t="str">
        <f>CONCATENATE("SolicitudGrafica_",D17,".xls")</f>
        <v>SolicitudGrafica_LE_07_04_REC10.xls</v>
      </c>
      <c r="E18" s="93"/>
      <c r="F18" s="94"/>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2015-05-04T23:01:33Z</dcterms:modified>
</cp:coreProperties>
</file>