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JAIRO\TEMA 1\"/>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1" l="1"/>
  <c r="A11" i="1"/>
  <c r="A10" i="1"/>
  <c r="I13" i="1"/>
  <c r="H13" i="1"/>
  <c r="F13" i="1"/>
  <c r="G13" i="1"/>
  <c r="I11" i="1"/>
  <c r="H11" i="1"/>
  <c r="F11" i="1"/>
  <c r="G11" i="1"/>
  <c r="C11" i="1"/>
  <c r="D18" i="2"/>
  <c r="D7" i="2"/>
  <c r="F12" i="1"/>
  <c r="G12" i="1"/>
  <c r="I12" i="1"/>
  <c r="H12" i="1"/>
  <c r="F14" i="1"/>
  <c r="G14" i="1"/>
  <c r="I14" i="1"/>
  <c r="H14" i="1"/>
  <c r="F15" i="1"/>
  <c r="G15" i="1"/>
  <c r="I15" i="1"/>
  <c r="H15"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I10" i="1"/>
  <c r="F10" i="1"/>
  <c r="A26" i="1"/>
  <c r="A27" i="1"/>
  <c r="A28" i="1"/>
  <c r="A29" i="1"/>
  <c r="C12" i="1"/>
  <c r="C14" i="1"/>
  <c r="C15" i="1"/>
  <c r="C10" i="1"/>
  <c r="F5" i="1"/>
  <c r="I21" i="2"/>
  <c r="K45" i="2"/>
  <c r="H21" i="2"/>
  <c r="J21" i="2"/>
  <c r="D17" i="2"/>
  <c r="D5" i="2"/>
  <c r="H10" i="1"/>
  <c r="G10" i="1"/>
</calcChain>
</file>

<file path=xl/sharedStrings.xml><?xml version="1.0" encoding="utf-8"?>
<sst xmlns="http://schemas.openxmlformats.org/spreadsheetml/2006/main" count="243" uniqueCount="164">
  <si>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</si>
  <si>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</si>
  <si>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</si>
  <si>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</si>
  <si>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</si>
  <si>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</si>
  <si>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</si>
  <si>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</si>
  <si>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</si>
  <si>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</si>
  <si>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</si>
  <si>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</si>
  <si>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</si>
  <si>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</si>
  <si>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</si>
  <si>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</si>
  <si>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</si>
  <si>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</si>
  <si>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</si>
  <si>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</si>
  <si>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</si>
  <si>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</si>
  <si>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</si>
  <si>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</si>
  <si>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</si>
  <si>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</si>
  <si>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</si>
  <si>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</si>
  <si>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</si>
  <si>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</si>
  <si>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</si>
  <si>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</si>
  <si>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</si>
  <si>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</si>
  <si>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</si>
  <si>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</si>
  <si>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</si>
  <si>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</si>
  <si>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</si>
  <si>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</si>
  <si>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</si>
  <si>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</si>
  <si>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</si>
  <si>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</si>
  <si>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</si>
  <si>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</si>
  <si>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</si>
  <si>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</si>
  <si>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</si>
  <si>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</si>
  <si>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</si>
  <si>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</si>
  <si>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</si>
  <si>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</si>
  <si>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</si>
  <si>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</si>
  <si>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</si>
  <si>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</si>
  <si>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</si>
  <si>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</si>
  <si>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</si>
  <si>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</si>
  <si>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</si>
  <si>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</si>
  <si>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</si>
  <si>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</si>
  <si>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</si>
  <si>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</si>
  <si>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</si>
  <si>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</si>
  <si>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</si>
  <si>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</si>
  <si>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</si>
  <si>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</si>
  <si>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</si>
  <si>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</si>
  <si>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</si>
  <si>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</si>
  <si>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</si>
  <si>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</si>
  <si>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</si>
  <si>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</si>
  <si>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</si>
  <si>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</si>
  <si>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</si>
  <si>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</si>
  <si>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</si>
  <si>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</si>
  <si>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</si>
  <si>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</si>
  <si>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</si>
  <si>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</si>
  <si>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</si>
  <si>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</si>
  <si>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</si>
  <si>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</si>
  <si>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</si>
  <si>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</si>
  <si>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</si>
  <si>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</si>
  <si>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</si>
  <si>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</si>
  <si>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</si>
  <si>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</si>
  <si>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</si>
  <si>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</si>
  <si>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</si>
  <si>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</si>
  <si>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</si>
  <si>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</si>
  <si>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</si>
  <si>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</si>
  <si>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</si>
  <si>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</si>
  <si>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</si>
  <si>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</si>
  <si>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</si>
  <si>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</si>
  <si>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</si>
  <si>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</si>
  <si>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</si>
  <si>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</si>
  <si>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</si>
  <si>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</si>
  <si>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</si>
  <si>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</si>
  <si>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</si>
  <si>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</si>
  <si>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</si>
  <si>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</si>
  <si>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</si>
  <si>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</si>
  <si>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</si>
  <si>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</si>
  <si>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</si>
  <si>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</si>
  <si>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</si>
  <si>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</si>
  <si>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</si>
  <si>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</si>
  <si>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</si>
  <si>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</si>
  <si>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</si>
  <si>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</si>
  <si>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</si>
  <si>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</si>
  <si>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</si>
  <si>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</si>
  <si>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</si>
  <si>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IMG04</t>
  </si>
  <si>
    <t>Luisa Fernanda Nivia Romero</t>
  </si>
  <si>
    <t>IMG11</t>
  </si>
  <si>
    <t>IMG12</t>
  </si>
  <si>
    <t>Fotografía</t>
  </si>
  <si>
    <t>IMG16</t>
  </si>
  <si>
    <t>MA_09_01_CO</t>
  </si>
  <si>
    <t>Números reales</t>
  </si>
  <si>
    <t>Antigua escritura cuneiforme grabada en tablillas de arcilla.</t>
  </si>
  <si>
    <t>Hombre con rebaño de ovejas</t>
  </si>
  <si>
    <t>Números racionales como fraccionarios</t>
  </si>
  <si>
    <t>Número irracional pi.</t>
  </si>
  <si>
    <t>Modificada de shutterstock 54507934. Ilustración sugerida en la columna de Observaciones.</t>
  </si>
  <si>
    <t>Cambiar los dos puntos por el signo de división (línea horizontal y los dos punticos, uno arriba y otro abajo). Cambiar la tiza por un marcador y el tablero de otro color. Tener presente la segunda operación porque enla imagen no se ve bien. También puede simularse sobre una calculadora o computador.</t>
  </si>
  <si>
    <t>Monedas organizadas una sobre otra.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</si>
</sst>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
      <sz val="10"/>
      <color rgb="FF000000"/>
      <name val="Arial"/>
      <family val="2"/>
    </font>
    <font>
      <sz val="12"/>
      <color theme="1"/>
      <name val="Cambria"/>
      <family val="1"/>
    </font>
    <font>
      <sz val="12"/>
      <color rgb="FF333333"/>
      <name val="Arial"/>
      <family val="2"/>
    </font>
    <font>
      <sz val="11"/>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horizontal="left" vertical="center" wrapText="1"/>
    </xf>
    <xf numFmtId="0" fontId="13" fillId="0" borderId="5" xfId="0" applyFont="1" applyBorder="1" applyAlignment="1">
      <alignment horizontal="left" vertical="center" wrapText="1"/>
    </xf>
    <xf numFmtId="0" fontId="21" fillId="0" borderId="5" xfId="0" applyFont="1" applyBorder="1" applyAlignment="1">
      <alignment vertical="center" wrapText="1"/>
    </xf>
    <xf numFmtId="0" fontId="0" fillId="0" borderId="5" xfId="0" applyBorder="1"/>
    <xf numFmtId="0" fontId="13" fillId="0" borderId="5" xfId="0" applyFont="1" applyBorder="1" applyAlignment="1">
      <alignment vertical="center" wrapText="1"/>
    </xf>
    <xf numFmtId="0" fontId="3" fillId="5" borderId="5" xfId="0" applyFont="1" applyFill="1" applyBorder="1" applyAlignment="1">
      <alignment horizontal="center" vertical="center" wrapText="1"/>
    </xf>
    <xf numFmtId="0" fontId="21" fillId="0" borderId="5" xfId="0" applyFont="1" applyBorder="1" applyAlignment="1">
      <alignment horizontal="left" vertical="center" wrapText="1"/>
    </xf>
    <xf numFmtId="0" fontId="22" fillId="0" borderId="5" xfId="0" applyFont="1" applyBorder="1" applyAlignment="1">
      <alignment horizontal="center"/>
    </xf>
    <xf numFmtId="0" fontId="13" fillId="0" borderId="5" xfId="0" applyFont="1" applyBorder="1" applyAlignment="1">
      <alignment horizontal="left" wrapText="1"/>
    </xf>
    <xf numFmtId="0" fontId="13"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9" borderId="26" xfId="0" applyNumberFormat="1" applyFont="1" applyFill="1" applyBorder="1" applyAlignment="1">
      <alignment horizontal="center"/>
    </xf>
    <xf numFmtId="164" fontId="8" fillId="9" borderId="25" xfId="0" applyNumberFormat="1" applyFont="1" applyFill="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3" fillId="5" borderId="35" xfId="0" applyFont="1" applyFill="1" applyBorder="1" applyAlignment="1">
      <alignment horizontal="center" vertical="center" wrapText="1"/>
    </xf>
    <xf numFmtId="0" fontId="23" fillId="0" borderId="5" xfId="0" applyFont="1" applyBorder="1" applyAlignment="1">
      <alignment horizontal="center"/>
    </xf>
    <xf numFmtId="0" fontId="22" fillId="0" borderId="5" xfId="0" applyFont="1" applyBorder="1"/>
    <xf numFmtId="0" fontId="6" fillId="0" borderId="5" xfId="0" applyFont="1" applyBorder="1" applyAlignment="1">
      <alignment horizontal="left" vertical="center" wrapText="1"/>
    </xf>
    <xf numFmtId="0" fontId="24" fillId="0" borderId="5" xfId="0" applyFont="1" applyBorder="1"/>
    <xf numFmtId="0" fontId="25" fillId="0" borderId="0" xfId="0" applyFont="1"/>
    <xf numFmtId="0" fontId="26" fillId="0" borderId="0" xfId="0" applyFont="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749662</xdr:colOff>
      <xdr:row>13</xdr:row>
      <xdr:rowOff>255549</xdr:rowOff>
    </xdr:from>
    <xdr:to>
      <xdr:col>10</xdr:col>
      <xdr:colOff>2480816</xdr:colOff>
      <xdr:row>13</xdr:row>
      <xdr:rowOff>1974695</xdr:rowOff>
    </xdr:to>
    <xdr:pic>
      <xdr:nvPicPr>
        <xdr:cNvPr id="12" name="Imagen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81552" y="4692805"/>
          <a:ext cx="1731154" cy="1719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topLeftCell="I15" zoomScale="82" zoomScaleNormal="82" zoomScalePageLayoutView="140" workbookViewId="0">
      <selection activeCell="B15" sqref="B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90" t="s">
        <v>22</v>
      </c>
      <c r="D2" s="91"/>
      <c r="F2" s="83" t="s">
        <v>1</v>
      </c>
      <c r="G2" s="84"/>
      <c r="H2" s="49"/>
      <c r="I2" s="49"/>
      <c r="J2" s="16"/>
    </row>
    <row r="3" spans="1:16" ht="15.75" x14ac:dyDescent="0.25">
      <c r="A3" s="1"/>
      <c r="B3" s="4" t="s">
        <v>9</v>
      </c>
      <c r="C3" s="92">
        <v>9</v>
      </c>
      <c r="D3" s="93"/>
      <c r="F3" s="85"/>
      <c r="G3" s="86"/>
      <c r="H3" s="49"/>
      <c r="I3" s="49"/>
      <c r="J3" s="16"/>
    </row>
    <row r="4" spans="1:16" ht="16.5" x14ac:dyDescent="0.3">
      <c r="A4" s="1"/>
      <c r="B4" s="4" t="s">
        <v>55</v>
      </c>
      <c r="C4" s="92" t="s">
        <v>156</v>
      </c>
      <c r="D4" s="93"/>
      <c r="E4" s="5"/>
      <c r="F4" s="48" t="s">
        <v>56</v>
      </c>
      <c r="G4" s="47" t="s">
        <v>147</v>
      </c>
      <c r="H4" s="49"/>
      <c r="I4" s="49"/>
      <c r="J4" s="16"/>
      <c r="K4" s="16"/>
    </row>
    <row r="5" spans="1:16" ht="16.5" thickBot="1" x14ac:dyDescent="0.3">
      <c r="A5" s="1"/>
      <c r="B5" s="6" t="s">
        <v>2</v>
      </c>
      <c r="C5" s="94" t="s">
        <v>150</v>
      </c>
      <c r="D5" s="95"/>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155</v>
      </c>
      <c r="D7" s="32" t="s">
        <v>40</v>
      </c>
      <c r="F7" s="1"/>
      <c r="G7" s="1"/>
      <c r="H7" s="1"/>
      <c r="I7" s="1"/>
      <c r="J7" s="16"/>
      <c r="K7" s="16"/>
    </row>
    <row r="8" spans="1:16" s="9" customFormat="1" ht="16.5" thickBot="1" x14ac:dyDescent="0.3">
      <c r="A8" s="10"/>
      <c r="B8" s="10"/>
      <c r="C8" s="10"/>
      <c r="D8" s="11"/>
      <c r="E8" s="11"/>
      <c r="F8" s="87" t="s">
        <v>63</v>
      </c>
      <c r="G8" s="88"/>
      <c r="H8" s="88"/>
      <c r="I8" s="89"/>
      <c r="J8" s="18"/>
      <c r="K8" s="12"/>
      <c r="L8" s="2"/>
      <c r="M8" s="2"/>
      <c r="N8" s="2"/>
      <c r="O8" s="2"/>
      <c r="P8" s="2"/>
    </row>
    <row r="9" spans="1:16" ht="26.25" thickBot="1" x14ac:dyDescent="0.3">
      <c r="A9" s="30" t="s">
        <v>3</v>
      </c>
      <c r="B9" s="114" t="s">
        <v>10</v>
      </c>
      <c r="C9" s="23" t="s">
        <v>4</v>
      </c>
      <c r="D9" s="23" t="s">
        <v>5</v>
      </c>
      <c r="E9" s="23" t="s">
        <v>6</v>
      </c>
      <c r="F9" s="69" t="s">
        <v>62</v>
      </c>
      <c r="G9" s="69" t="s">
        <v>60</v>
      </c>
      <c r="H9" s="69" t="s">
        <v>61</v>
      </c>
      <c r="I9" s="69" t="s">
        <v>138</v>
      </c>
      <c r="J9" s="24" t="s">
        <v>7</v>
      </c>
      <c r="K9" s="78" t="s">
        <v>8</v>
      </c>
    </row>
    <row r="10" spans="1:16" s="12" customFormat="1" ht="27" customHeight="1" x14ac:dyDescent="0.25">
      <c r="A10" s="13" t="str">
        <f>IF(OR(B10&lt;&gt;"",J10&lt;&gt;""),"IMG01","")</f>
        <v>IMG01</v>
      </c>
      <c r="B10" s="115">
        <v>64537684</v>
      </c>
      <c r="C10" s="25" t="str">
        <f>IF(OR(B10&lt;&gt;"",J10&lt;&gt;""),IF($G$4="Recurso",CONCATENATE($G$4," ",$G$5),$G$4),"")</f>
        <v>Cuaderno de Estudio</v>
      </c>
      <c r="D10" s="14" t="s">
        <v>153</v>
      </c>
      <c r="E10" s="14" t="s">
        <v>146</v>
      </c>
      <c r="F10" s="14" t="str">
        <f>IF(OR(B10&lt;&gt;"",J10&lt;&gt;""),CONCATENATE($C$7,"_",$A10,IF($G$4="Cuaderno de Estudio","_small",CONCATENATE(IF(I10="","","n"),IF(LEFT($G$5,1)="F",".jpg",".png")))),"")</f>
        <v>MA_09_01_CO_IMG01_small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MA_09_01_CO_IMG01_zoom</v>
      </c>
      <c r="I10" s="14" t="str">
        <f>IF(OR(B10&lt;&gt;"",J10&lt;&gt;""),IF($G$4="Recurso",IF(LEFT($G$5,1)="M",VLOOKUP($G$5,'Definición técnica de imagenes'!$A$3:$G$17,6,FALSE),IF($G$5="F1","","")),'Definición técnica de imagenes'!$F$16),"")</f>
        <v>800 x 600 px</v>
      </c>
      <c r="J10" s="14" t="s">
        <v>157</v>
      </c>
      <c r="K10" s="76"/>
    </row>
    <row r="11" spans="1:16" s="12" customFormat="1" ht="13.5" customHeight="1" x14ac:dyDescent="0.25">
      <c r="A11" s="13" t="str">
        <f>IF(OR(B11&lt;&gt;"",J11&lt;&gt;""),"IMG02","")</f>
        <v>IMG02</v>
      </c>
      <c r="B11" s="116">
        <v>93096226</v>
      </c>
      <c r="C11" s="25" t="str">
        <f t="shared" ref="C11" si="0">IF(OR(B11&lt;&gt;"",J11&lt;&gt;""),IF($G$4="Recurso",CONCATENATE($G$4," ",$G$5),$G$4),"")</f>
        <v>Cuaderno de Estudio</v>
      </c>
      <c r="D11" s="14" t="s">
        <v>153</v>
      </c>
      <c r="E11" s="14" t="s">
        <v>146</v>
      </c>
      <c r="F11" s="14" t="str">
        <f t="shared" ref="F11" si="1">IF(OR(B11&lt;&gt;"",J11&lt;&gt;""),CONCATENATE($C$7,"_",$A11,IF($G$4="Cuaderno de Estudio","_small",CONCATENATE(IF(I11="","","n"),IF(LEFT($G$5,1)="F",".jpg",".png")))),"")</f>
        <v>MA_09_01_CO_IMG02_small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 si="2">IF(I11&lt;&gt;"",IF(OR(B11&lt;&gt;"",J11&lt;&gt;""),CONCATENATE($C$7,"_",$A11,IF($G$4="Cuaderno de Estudio","_zoom",CONCATENATE("a",IF(LEFT($G$5,1)="F",".jpg",".png")))),""),"")</f>
        <v>MA_09_01_CO_IMG02_zoom</v>
      </c>
      <c r="I11" s="14" t="str">
        <f>IF(OR(B11&lt;&gt;"",J11&lt;&gt;""),IF($G$4="Recurso",IF(LEFT($G$5,1)="M",VLOOKUP($G$5,'Definición técnica de imagenes'!$A$3:$G$17,6,FALSE),IF($G$5="F1","","")),'Definición técnica de imagenes'!$F$16),"")</f>
        <v>800 x 600 px</v>
      </c>
      <c r="J11" s="29" t="s">
        <v>158</v>
      </c>
      <c r="K11" s="76"/>
    </row>
    <row r="12" spans="1:16" s="12" customFormat="1" ht="139.9" customHeight="1" x14ac:dyDescent="0.25">
      <c r="A12" s="13" t="str">
        <f>IF(OR(B12&lt;&gt;"",J12&lt;&gt;""),"IMG03","")</f>
        <v>IMG03</v>
      </c>
      <c r="B12" s="118">
        <v>70776361</v>
      </c>
      <c r="C12" s="25" t="str">
        <f t="shared" ref="C12:C24" si="3">IF(OR(B12&lt;&gt;"",J12&lt;&gt;""),IF($G$4="Recurso",CONCATENATE($G$4," ",$G$5),$G$4),"")</f>
        <v>Cuaderno de Estudio</v>
      </c>
      <c r="D12" s="14" t="s">
        <v>153</v>
      </c>
      <c r="E12" s="14" t="s">
        <v>146</v>
      </c>
      <c r="F12" s="14" t="str">
        <f t="shared" ref="F12:F73" si="4">IF(OR(B12&lt;&gt;"",J12&lt;&gt;""),CONCATENATE($C$7,"_",$A12,IF($G$4="Cuaderno de Estudio","_small",CONCATENATE(IF(I12="","","n"),IF(LEFT($G$5,1)="F",".jpg",".png")))),"")</f>
        <v>MA_09_01_CO_IMG03_small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H73" si="5">IF(I12&lt;&gt;"",IF(OR(B12&lt;&gt;"",J12&lt;&gt;""),CONCATENATE($C$7,"_",$A12,IF($G$4="Cuaderno de Estudio","_zoom",CONCATENATE("a",IF(LEFT($G$5,1)="F",".jpg",".png")))),""),"")</f>
        <v>MA_09_01_CO_IMG03_zoom</v>
      </c>
      <c r="I12" s="14" t="str">
        <f>IF(OR(B12&lt;&gt;"",J12&lt;&gt;""),IF($G$4="Recurso",IF(LEFT($G$5,1)="M",VLOOKUP($G$5,'Definición técnica de imagenes'!$A$3:$G$17,6,FALSE),IF($G$5="F1","","")),'Definición técnica de imagenes'!$F$16),"")</f>
        <v>800 x 600 px</v>
      </c>
      <c r="J12" s="117" t="s">
        <v>159</v>
      </c>
      <c r="K12" s="76"/>
    </row>
    <row r="13" spans="1:16" s="12" customFormat="1" ht="13.5" customHeight="1" x14ac:dyDescent="0.25">
      <c r="A13" s="13" t="s">
        <v>149</v>
      </c>
      <c r="B13" s="119">
        <v>20092882</v>
      </c>
      <c r="C13" s="73" t="s">
        <v>147</v>
      </c>
      <c r="D13" s="14" t="s">
        <v>153</v>
      </c>
      <c r="E13" s="14"/>
      <c r="F13" s="14" t="str">
        <f t="shared" ref="F13" si="6">IF(OR(B13&lt;&gt;"",J13&lt;&gt;""),CONCATENATE($C$7,"_",$A13,IF($G$4="Cuaderno de Estudio","_small",CONCATENATE(IF(I13="","","n"),IF(LEFT($G$5,1)="F",".jpg",".png")))),"")</f>
        <v>MA_09_01_CO_IMG04_small</v>
      </c>
      <c r="G13" s="14" t="str">
        <f>IF(F13&lt;&gt;"",IF($G$4="Recurso",IF(LEFT($G$5,1)="M",VLOOKUP($G$5,'Definición técnica de imagenes'!$A$3:$G$17,5,FALSE),IF($G$5="F1",'Definición técnica de imagenes'!$E$15,'Definición técnica de imagenes'!$F$13)),'Definición técnica de imagenes'!$E$16),"")</f>
        <v>526 x 370 px</v>
      </c>
      <c r="H13" s="14" t="str">
        <f t="shared" ref="H13" si="7">IF(I13&lt;&gt;"",IF(OR(B13&lt;&gt;"",J13&lt;&gt;""),CONCATENATE($C$7,"_",$A13,IF($G$4="Cuaderno de Estudio","_zoom",CONCATENATE("a",IF(LEFT($G$5,1)="F",".jpg",".png")))),""),"")</f>
        <v>MA_09_01_CO_IMG04_zoom</v>
      </c>
      <c r="I13" s="14" t="str">
        <f>IF(OR(B13&lt;&gt;"",J13&lt;&gt;""),IF($G$4="Recurso",IF(LEFT($G$5,1)="M",VLOOKUP($G$5,'Definición técnica de imagenes'!$A$3:$G$17,6,FALSE),IF($G$5="F1","","")),'Definición técnica de imagenes'!$F$16),"")</f>
        <v>800 x 600 px</v>
      </c>
      <c r="J13" s="14" t="s">
        <v>160</v>
      </c>
      <c r="K13" s="76"/>
    </row>
    <row r="14" spans="1:16" s="12" customFormat="1" ht="177" customHeight="1" x14ac:dyDescent="0.25">
      <c r="A14" s="13" t="s">
        <v>151</v>
      </c>
      <c r="B14" s="117" t="s">
        <v>161</v>
      </c>
      <c r="C14" s="25" t="str">
        <f t="shared" si="3"/>
        <v>Cuaderno de Estudio</v>
      </c>
      <c r="D14" s="72" t="s">
        <v>148</v>
      </c>
      <c r="E14" s="72" t="s">
        <v>146</v>
      </c>
      <c r="F14" s="14" t="str">
        <f t="shared" si="4"/>
        <v>MA_09_01_CO_IMG11_small</v>
      </c>
      <c r="G14" s="14" t="str">
        <f>IF(F14&lt;&gt;"",IF($G$4="Recurso",IF(LEFT($G$5,1)="M",VLOOKUP($G$5,'Definición técnica de imagenes'!$A$3:$G$17,5,FALSE),IF($G$5="F1",'Definición técnica de imagenes'!$E$15,'Definición técnica de imagenes'!$F$13)),'Definición técnica de imagenes'!$E$16),"")</f>
        <v>526 x 370 px</v>
      </c>
      <c r="H14" s="14" t="str">
        <f t="shared" si="5"/>
        <v>MA_09_01_CO_IMG11_zoom</v>
      </c>
      <c r="I14" s="14" t="str">
        <f>IF(OR(B14&lt;&gt;"",J14&lt;&gt;""),IF($G$4="Recurso",IF(LEFT($G$5,1)="M",VLOOKUP($G$5,'Definición técnica de imagenes'!$A$3:$G$17,6,FALSE),IF($G$5="F1","","")),'Definición técnica de imagenes'!$F$16),"")</f>
        <v>800 x 600 px</v>
      </c>
      <c r="J14" s="117" t="s">
        <v>162</v>
      </c>
      <c r="K14" s="76"/>
    </row>
    <row r="15" spans="1:16" s="12" customFormat="1" ht="112.5" customHeight="1" x14ac:dyDescent="0.25">
      <c r="A15" s="13" t="s">
        <v>152</v>
      </c>
      <c r="B15" s="120">
        <v>63479935</v>
      </c>
      <c r="C15" s="25" t="str">
        <f t="shared" si="3"/>
        <v>Cuaderno de Estudio</v>
      </c>
      <c r="D15" s="14" t="s">
        <v>153</v>
      </c>
      <c r="E15" s="72" t="s">
        <v>146</v>
      </c>
      <c r="F15" s="14" t="str">
        <f t="shared" si="4"/>
        <v>MA_09_01_CO_IMG12_small</v>
      </c>
      <c r="G15" s="14" t="str">
        <f>IF(F15&lt;&gt;"",IF($G$4="Recurso",IF(LEFT($G$5,1)="M",VLOOKUP($G$5,'Definición técnica de imagenes'!$A$3:$G$17,5,FALSE),IF($G$5="F1",'Definición técnica de imagenes'!$E$15,'Definición técnica de imagenes'!$F$13)),'Definición técnica de imagenes'!$E$16),"")</f>
        <v>526 x 370 px</v>
      </c>
      <c r="H15" s="14" t="str">
        <f t="shared" si="5"/>
        <v>MA_09_01_CO_IMG12_zoom</v>
      </c>
      <c r="I15" s="14" t="str">
        <f>IF(OR(B15&lt;&gt;"",J15&lt;&gt;""),IF($G$4="Recurso",IF(LEFT($G$5,1)="M",VLOOKUP($G$5,'Definición técnica de imagenes'!$A$3:$G$17,6,FALSE),IF($G$5="F1","","")),'Definición técnica de imagenes'!$F$16),"")</f>
        <v>800 x 600 px</v>
      </c>
      <c r="J15" s="117" t="s">
        <v>163</v>
      </c>
      <c r="K15" s="76"/>
    </row>
    <row r="16" spans="1:16" s="12" customFormat="1" ht="13.5" customHeight="1" x14ac:dyDescent="0.25">
      <c r="A16" s="13"/>
      <c r="B16" s="80"/>
      <c r="C16" s="81"/>
      <c r="D16" s="14"/>
      <c r="E16" s="14"/>
      <c r="F16" s="14"/>
      <c r="G16" s="14"/>
      <c r="H16" s="14"/>
      <c r="I16" s="14"/>
      <c r="J16" s="82"/>
      <c r="K16" s="76"/>
    </row>
    <row r="17" spans="1:11" s="12" customFormat="1" ht="13.5" customHeight="1" x14ac:dyDescent="0.25">
      <c r="A17" s="13"/>
      <c r="B17" s="80"/>
      <c r="C17" s="25"/>
      <c r="D17" s="14"/>
      <c r="E17" s="14"/>
      <c r="F17" s="14"/>
      <c r="G17" s="14"/>
      <c r="H17" s="14"/>
      <c r="I17" s="14"/>
      <c r="J17" s="75"/>
      <c r="K17" s="76"/>
    </row>
    <row r="18" spans="1:11" s="12" customFormat="1" ht="13.5" customHeight="1" x14ac:dyDescent="0.25">
      <c r="A18" s="13"/>
      <c r="B18" s="80"/>
      <c r="C18" s="81"/>
      <c r="D18" s="14"/>
      <c r="E18" s="14"/>
      <c r="F18" s="14"/>
      <c r="G18" s="14"/>
      <c r="H18" s="14"/>
      <c r="I18" s="14"/>
      <c r="J18" s="72"/>
      <c r="K18" s="76"/>
    </row>
    <row r="19" spans="1:11" s="12" customFormat="1" ht="115.5" customHeight="1" x14ac:dyDescent="0.25">
      <c r="A19" s="13"/>
      <c r="B19" s="74"/>
      <c r="C19" s="25"/>
      <c r="D19" s="72"/>
      <c r="E19" s="72"/>
      <c r="F19" s="14"/>
      <c r="G19" s="14"/>
      <c r="H19" s="14"/>
      <c r="I19" s="14"/>
      <c r="J19" s="77"/>
      <c r="K19" s="76"/>
    </row>
    <row r="20" spans="1:11" s="12" customFormat="1" ht="105" customHeight="1" x14ac:dyDescent="0.25">
      <c r="A20" s="13"/>
      <c r="B20" s="74"/>
      <c r="C20" s="25"/>
      <c r="D20" s="72"/>
      <c r="E20" s="72"/>
      <c r="F20" s="14"/>
      <c r="G20" s="14"/>
      <c r="H20" s="14"/>
      <c r="I20" s="14"/>
      <c r="J20" s="77"/>
      <c r="K20" s="76"/>
    </row>
    <row r="21" spans="1:11" s="12" customFormat="1" ht="103.5" customHeight="1" x14ac:dyDescent="0.25">
      <c r="A21" s="13"/>
      <c r="B21" s="74"/>
      <c r="C21" s="25"/>
      <c r="D21" s="72"/>
      <c r="E21" s="72"/>
      <c r="F21" s="14"/>
      <c r="G21" s="14"/>
      <c r="H21" s="14"/>
      <c r="I21" s="14"/>
      <c r="J21" s="75"/>
      <c r="K21" s="76"/>
    </row>
    <row r="22" spans="1:11" s="12" customFormat="1" ht="13.5" customHeight="1" x14ac:dyDescent="0.25">
      <c r="A22" s="13"/>
      <c r="B22" s="80"/>
      <c r="C22" s="25"/>
      <c r="D22" s="14"/>
      <c r="E22" s="14"/>
      <c r="F22" s="14"/>
      <c r="G22" s="14"/>
      <c r="H22" s="14"/>
      <c r="I22" s="14"/>
      <c r="J22" s="75"/>
      <c r="K22" s="76"/>
    </row>
    <row r="23" spans="1:11" s="12" customFormat="1" ht="141" customHeight="1" x14ac:dyDescent="0.25">
      <c r="A23" s="13"/>
      <c r="B23" s="74"/>
      <c r="C23" s="25"/>
      <c r="D23" s="72"/>
      <c r="E23" s="72"/>
      <c r="F23" s="14"/>
      <c r="G23" s="14"/>
      <c r="H23" s="14"/>
      <c r="I23" s="14"/>
      <c r="J23" s="75"/>
      <c r="K23" s="76"/>
    </row>
    <row r="24" spans="1:11" s="12" customFormat="1" ht="167.1" customHeight="1" x14ac:dyDescent="0.25">
      <c r="A24" s="13"/>
      <c r="B24" s="74"/>
      <c r="C24" s="25"/>
      <c r="D24" s="14"/>
      <c r="E24" s="14"/>
      <c r="F24" s="14"/>
      <c r="G24" s="14"/>
      <c r="H24" s="14"/>
      <c r="I24" s="14"/>
      <c r="J24" s="79"/>
      <c r="K24" s="20"/>
    </row>
    <row r="25" spans="1:11" s="12" customFormat="1" x14ac:dyDescent="0.25">
      <c r="A25" s="13" t="s">
        <v>154</v>
      </c>
      <c r="B25" s="26"/>
      <c r="C25" s="26"/>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IF(OR(B25&lt;&gt;"",J25&lt;&gt;""),IF($G$4="Recurso",IF(LEFT($G$5,1)="M",VLOOKUP($G$5,'Definición técnica de imagenes'!$A$3:$G$17,6,FALSE),IF($G$5="F1","","")),'Definición técnica de imagenes'!$F$16),"")</f>
        <v/>
      </c>
      <c r="J25" s="14"/>
      <c r="K25" s="19"/>
    </row>
    <row r="26" spans="1:11" s="12" customFormat="1" x14ac:dyDescent="0.25">
      <c r="A26" s="13" t="str">
        <f t="shared" ref="A26:A29" si="8">IF(OR(B26&lt;&gt;"",J26&lt;&gt;""),CONCATENATE(LEFT(A25,3),IF(MID(A25,4,2)+1&lt;10,CONCATENATE("0",MID(A25,4,2)+1))),"")</f>
        <v/>
      </c>
      <c r="B26" s="26"/>
      <c r="C26" s="26"/>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IF(OR(B26&lt;&gt;"",J26&lt;&gt;""),IF($G$4="Recurso",IF(LEFT($G$5,1)="M",VLOOKUP($G$5,'Definición técnica de imagenes'!$A$3:$G$17,6,FALSE),IF($G$5="F1","","")),'Definición técnica de imagenes'!$F$16),"")</f>
        <v/>
      </c>
      <c r="J26" s="19"/>
      <c r="K26" s="19"/>
    </row>
    <row r="27" spans="1:11" s="12" customFormat="1" x14ac:dyDescent="0.25">
      <c r="A27" s="13" t="str">
        <f t="shared" si="8"/>
        <v/>
      </c>
      <c r="B27" s="25"/>
      <c r="C27" s="25"/>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IF(OR(B27&lt;&gt;"",J27&lt;&gt;""),IF($G$4="Recurso",IF(LEFT($G$5,1)="M",VLOOKUP($G$5,'Definición técnica de imagenes'!$A$3:$G$17,6,FALSE),IF($G$5="F1","","")),'Definición técnica de imagenes'!$F$16),"")</f>
        <v/>
      </c>
      <c r="J27" s="19"/>
      <c r="K27" s="19"/>
    </row>
    <row r="28" spans="1:11" s="12" customFormat="1" x14ac:dyDescent="0.25">
      <c r="A28" s="13" t="str">
        <f t="shared" si="8"/>
        <v/>
      </c>
      <c r="B28" s="26"/>
      <c r="C28" s="26"/>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IF(OR(B28&lt;&gt;"",J28&lt;&gt;""),IF($G$4="Recurso",IF(LEFT($G$5,1)="M",VLOOKUP($G$5,'Definición técnica de imagenes'!$A$3:$G$17,6,FALSE),IF($G$5="F1","","")),'Definición técnica de imagenes'!$F$16),"")</f>
        <v/>
      </c>
      <c r="J28" s="19"/>
      <c r="K28" s="19"/>
    </row>
    <row r="29" spans="1:11" s="12" customFormat="1" x14ac:dyDescent="0.25">
      <c r="A29" s="13" t="str">
        <f t="shared" si="8"/>
        <v/>
      </c>
      <c r="B29" s="26"/>
      <c r="C29" s="26"/>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IF(OR(B29&lt;&gt;"",J29&lt;&gt;""),IF($G$4="Recurso",IF(LEFT($G$5,1)="M",VLOOKUP($G$5,'Definición técnica de imagenes'!$A$3:$G$17,6,FALSE),IF($G$5="F1","","")),'Definición técnica de imagenes'!$F$16),"")</f>
        <v/>
      </c>
      <c r="J29" s="19"/>
      <c r="K29" s="19"/>
    </row>
    <row r="30" spans="1:11" s="12" customFormat="1" x14ac:dyDescent="0.25">
      <c r="A30" s="13"/>
      <c r="B30" s="26"/>
      <c r="C30" s="26"/>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IF(OR(B30&lt;&gt;"",J30&lt;&gt;""),IF($G$4="Recurso",IF(LEFT($G$5,1)="M",VLOOKUP($G$5,'Definición técnica de imagenes'!$A$3:$G$17,6,FALSE),IF($G$5="F1","","")),'Definición técnica de imagenes'!$F$16),"")</f>
        <v/>
      </c>
      <c r="J30" s="19"/>
      <c r="K30" s="19"/>
    </row>
    <row r="31" spans="1:11" s="12" customFormat="1" x14ac:dyDescent="0.25">
      <c r="A31" s="13"/>
      <c r="B31" s="26"/>
      <c r="C31" s="26"/>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IF(OR(B33&lt;&gt;"",J33&lt;&gt;""),IF($G$4="Recurso",IF(LEFT($G$5,1)="M",VLOOKUP($G$5,'Definición técnica de imagenes'!$A$3:$G$17,6,FALSE),IF($G$5="F1","","")),'Definición técnica de imagenes'!$F$16),"")</f>
        <v/>
      </c>
      <c r="J33" s="19"/>
      <c r="K33" s="15"/>
    </row>
    <row r="34" spans="1:11" s="12" customFormat="1" x14ac:dyDescent="0.25">
      <c r="A34" s="13"/>
      <c r="B34" s="25"/>
      <c r="C34" s="25"/>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IF(OR(B36&lt;&gt;"",J36&lt;&gt;""),IF($G$4="Recurso",IF(LEFT($G$5,1)="M",VLOOKUP($G$5,'Definición técnica de imagenes'!$A$3:$G$17,6,FALSE),IF($G$5="F1","","")),'Definición técnica de imagenes'!$F$16),"")</f>
        <v/>
      </c>
      <c r="J36" s="21"/>
      <c r="K36" s="15"/>
    </row>
    <row r="37" spans="1:11" s="12" customFormat="1" x14ac:dyDescent="0.25">
      <c r="A37" s="13"/>
      <c r="B37" s="28"/>
      <c r="C37" s="28"/>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IF(OR(B37&lt;&gt;"",J37&lt;&gt;""),IF($G$4="Recurso",IF(LEFT($G$5,1)="M",VLOOKUP($G$5,'Definición técnica de imagenes'!$A$3:$G$17,6,FALSE),IF($G$5="F1","","")),'Definición técnica de imagenes'!$F$16),"")</f>
        <v/>
      </c>
      <c r="J37" s="22"/>
      <c r="K37" s="15"/>
    </row>
    <row r="38" spans="1:11" s="12" customFormat="1" x14ac:dyDescent="0.25">
      <c r="A38" s="13"/>
      <c r="B38" s="25"/>
      <c r="C38" s="25"/>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5"/>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5"/>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5"/>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5"/>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5"/>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ref="F74:F107" si="9">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10">IF(I74&lt;&gt;"",IF(OR(B74&lt;&gt;"",J74&lt;&gt;""),CONCATENATE($C$7,"_",$A74,IF($G$4="Cuaderno de Estudio","_zoom",CONCATENATE("a",IF(LEFT($G$5,1)="F",".jpg",".png")))),""),"")</f>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9"/>
        <v/>
      </c>
      <c r="G75" s="14" t="str">
        <f>IF(F75&lt;&gt;"",IF($G$4="Recurso",IF(LEFT($G$5,1)="M",VLOOKUP($G$5,'Definición técnica de imagenes'!$A$3:$G$17,5,FALSE),IF($G$5="F1",'Definición técnica de imagenes'!$E$15,'Definición técnica de imagenes'!$F$13)),'Definición técnica de imagenes'!$E$16),"")</f>
        <v/>
      </c>
      <c r="H75" s="14" t="str">
        <f t="shared" si="10"/>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9"/>
        <v/>
      </c>
      <c r="G76" s="14" t="str">
        <f>IF(F76&lt;&gt;"",IF($G$4="Recurso",IF(LEFT($G$5,1)="M",VLOOKUP($G$5,'Definición técnica de imagenes'!$A$3:$G$17,5,FALSE),IF($G$5="F1",'Definición técnica de imagenes'!$E$15,'Definición técnica de imagenes'!$F$13)),'Definición técnica de imagenes'!$E$16),"")</f>
        <v/>
      </c>
      <c r="H76" s="14" t="str">
        <f t="shared" si="10"/>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9"/>
        <v/>
      </c>
      <c r="G77" s="14" t="str">
        <f>IF(F77&lt;&gt;"",IF($G$4="Recurso",IF(LEFT($G$5,1)="M",VLOOKUP($G$5,'Definición técnica de imagenes'!$A$3:$G$17,5,FALSE),IF($G$5="F1",'Definición técnica de imagenes'!$E$15,'Definición técnica de imagenes'!$F$13)),'Definición técnica de imagenes'!$E$16),"")</f>
        <v/>
      </c>
      <c r="H77" s="14" t="str">
        <f t="shared" si="10"/>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9"/>
        <v/>
      </c>
      <c r="G78" s="14" t="str">
        <f>IF(F78&lt;&gt;"",IF($G$4="Recurso",IF(LEFT($G$5,1)="M",VLOOKUP($G$5,'Definición técnica de imagenes'!$A$3:$G$17,5,FALSE),IF($G$5="F1",'Definición técnica de imagenes'!$E$15,'Definición técnica de imagenes'!$F$13)),'Definición técnica de imagenes'!$E$16),"")</f>
        <v/>
      </c>
      <c r="H78" s="14" t="str">
        <f t="shared" si="10"/>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9"/>
        <v/>
      </c>
      <c r="G79" s="14" t="str">
        <f>IF(F79&lt;&gt;"",IF($G$4="Recurso",IF(LEFT($G$5,1)="M",VLOOKUP($G$5,'Definición técnica de imagenes'!$A$3:$G$17,5,FALSE),IF($G$5="F1",'Definición técnica de imagenes'!$E$15,'Definición técnica de imagenes'!$F$13)),'Definición técnica de imagenes'!$E$16),"")</f>
        <v/>
      </c>
      <c r="H79" s="14" t="str">
        <f t="shared" si="10"/>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9"/>
        <v/>
      </c>
      <c r="G80" s="14" t="str">
        <f>IF(F80&lt;&gt;"",IF($G$4="Recurso",IF(LEFT($G$5,1)="M",VLOOKUP($G$5,'Definición técnica de imagenes'!$A$3:$G$17,5,FALSE),IF($G$5="F1",'Definición técnica de imagenes'!$E$15,'Definición técnica de imagenes'!$F$13)),'Definición técnica de imagenes'!$E$16),"")</f>
        <v/>
      </c>
      <c r="H80" s="14" t="str">
        <f t="shared" si="10"/>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9"/>
        <v/>
      </c>
      <c r="G81" s="14" t="str">
        <f>IF(F81&lt;&gt;"",IF($G$4="Recurso",IF(LEFT($G$5,1)="M",VLOOKUP($G$5,'Definición técnica de imagenes'!$A$3:$G$17,5,FALSE),IF($G$5="F1",'Definición técnica de imagenes'!$E$15,'Definición técnica de imagenes'!$F$13)),'Definición técnica de imagenes'!$E$16),"")</f>
        <v/>
      </c>
      <c r="H81" s="14" t="str">
        <f t="shared" si="10"/>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9"/>
        <v/>
      </c>
      <c r="G82" s="14" t="str">
        <f>IF(F82&lt;&gt;"",IF($G$4="Recurso",IF(LEFT($G$5,1)="M",VLOOKUP($G$5,'Definición técnica de imagenes'!$A$3:$G$17,5,FALSE),IF($G$5="F1",'Definición técnica de imagenes'!$E$15,'Definición técnica de imagenes'!$F$13)),'Definición técnica de imagenes'!$E$16),"")</f>
        <v/>
      </c>
      <c r="H82" s="14" t="str">
        <f t="shared" si="10"/>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9"/>
        <v/>
      </c>
      <c r="G83" s="14" t="str">
        <f>IF(F83&lt;&gt;"",IF($G$4="Recurso",IF(LEFT($G$5,1)="M",VLOOKUP($G$5,'Definición técnica de imagenes'!$A$3:$G$17,5,FALSE),IF($G$5="F1",'Definición técnica de imagenes'!$E$15,'Definición técnica de imagenes'!$F$13)),'Definición técnica de imagenes'!$E$16),"")</f>
        <v/>
      </c>
      <c r="H83" s="14" t="str">
        <f t="shared" si="10"/>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9"/>
        <v/>
      </c>
      <c r="G84" s="14" t="str">
        <f>IF(F84&lt;&gt;"",IF($G$4="Recurso",IF(LEFT($G$5,1)="M",VLOOKUP($G$5,'Definición técnica de imagenes'!$A$3:$G$17,5,FALSE),IF($G$5="F1",'Definición técnica de imagenes'!$E$15,'Definición técnica de imagenes'!$F$13)),'Definición técnica de imagenes'!$E$16),"")</f>
        <v/>
      </c>
      <c r="H84" s="14" t="str">
        <f t="shared" si="10"/>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9"/>
        <v/>
      </c>
      <c r="G85" s="14" t="str">
        <f>IF(F85&lt;&gt;"",IF($G$4="Recurso",IF(LEFT($G$5,1)="M",VLOOKUP($G$5,'Definición técnica de imagenes'!$A$3:$G$17,5,FALSE),IF($G$5="F1",'Definición técnica de imagenes'!$E$15,'Definición técnica de imagenes'!$F$13)),'Definición técnica de imagenes'!$E$16),"")</f>
        <v/>
      </c>
      <c r="H85" s="14" t="str">
        <f t="shared" si="10"/>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9"/>
        <v/>
      </c>
      <c r="G86" s="14" t="str">
        <f>IF(F86&lt;&gt;"",IF($G$4="Recurso",IF(LEFT($G$5,1)="M",VLOOKUP($G$5,'Definición técnica de imagenes'!$A$3:$G$17,5,FALSE),IF($G$5="F1",'Definición técnica de imagenes'!$E$15,'Definición técnica de imagenes'!$F$13)),'Definición técnica de imagenes'!$E$16),"")</f>
        <v/>
      </c>
      <c r="H86" s="14" t="str">
        <f t="shared" si="10"/>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9"/>
        <v/>
      </c>
      <c r="G87" s="14" t="str">
        <f>IF(F87&lt;&gt;"",IF($G$4="Recurso",IF(LEFT($G$5,1)="M",VLOOKUP($G$5,'Definición técnica de imagenes'!$A$3:$G$17,5,FALSE),IF($G$5="F1",'Definición técnica de imagenes'!$E$15,'Definición técnica de imagenes'!$F$13)),'Definición técnica de imagenes'!$E$16),"")</f>
        <v/>
      </c>
      <c r="H87" s="14" t="str">
        <f t="shared" si="10"/>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9"/>
        <v/>
      </c>
      <c r="G88" s="14" t="str">
        <f>IF(F88&lt;&gt;"",IF($G$4="Recurso",IF(LEFT($G$5,1)="M",VLOOKUP($G$5,'Definición técnica de imagenes'!$A$3:$G$17,5,FALSE),IF($G$5="F1",'Definición técnica de imagenes'!$E$15,'Definición técnica de imagenes'!$F$13)),'Definición técnica de imagenes'!$E$16),"")</f>
        <v/>
      </c>
      <c r="H88" s="14" t="str">
        <f t="shared" si="10"/>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9"/>
        <v/>
      </c>
      <c r="G89" s="14" t="str">
        <f>IF(F89&lt;&gt;"",IF($G$4="Recurso",IF(LEFT($G$5,1)="M",VLOOKUP($G$5,'Definición técnica de imagenes'!$A$3:$G$17,5,FALSE),IF($G$5="F1",'Definición técnica de imagenes'!$E$15,'Definición técnica de imagenes'!$F$13)),'Definición técnica de imagenes'!$E$16),"")</f>
        <v/>
      </c>
      <c r="H89" s="14" t="str">
        <f t="shared" si="10"/>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9"/>
        <v/>
      </c>
      <c r="G90" s="14" t="str">
        <f>IF(F90&lt;&gt;"",IF($G$4="Recurso",IF(LEFT($G$5,1)="M",VLOOKUP($G$5,'Definición técnica de imagenes'!$A$3:$G$17,5,FALSE),IF($G$5="F1",'Definición técnica de imagenes'!$E$15,'Definición técnica de imagenes'!$F$13)),'Definición técnica de imagenes'!$E$16),"")</f>
        <v/>
      </c>
      <c r="H90" s="14" t="str">
        <f t="shared" si="10"/>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9"/>
        <v/>
      </c>
      <c r="G91" s="14" t="str">
        <f>IF(F91&lt;&gt;"",IF($G$4="Recurso",IF(LEFT($G$5,1)="M",VLOOKUP($G$5,'Definición técnica de imagenes'!$A$3:$G$17,5,FALSE),IF($G$5="F1",'Definición técnica de imagenes'!$E$15,'Definición técnica de imagenes'!$F$13)),'Definición técnica de imagenes'!$E$16),"")</f>
        <v/>
      </c>
      <c r="H91" s="14" t="str">
        <f t="shared" si="10"/>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9"/>
        <v/>
      </c>
      <c r="G92" s="14" t="str">
        <f>IF(F92&lt;&gt;"",IF($G$4="Recurso",IF(LEFT($G$5,1)="M",VLOOKUP($G$5,'Definición técnica de imagenes'!$A$3:$G$17,5,FALSE),IF($G$5="F1",'Definición técnica de imagenes'!$E$15,'Definición técnica de imagenes'!$F$13)),'Definición técnica de imagenes'!$E$16),"")</f>
        <v/>
      </c>
      <c r="H92" s="14" t="str">
        <f t="shared" si="10"/>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9"/>
        <v/>
      </c>
      <c r="G93" s="14" t="str">
        <f>IF(F93&lt;&gt;"",IF($G$4="Recurso",IF(LEFT($G$5,1)="M",VLOOKUP($G$5,'Definición técnica de imagenes'!$A$3:$G$17,5,FALSE),IF($G$5="F1",'Definición técnica de imagenes'!$E$15,'Definición técnica de imagenes'!$F$13)),'Definición técnica de imagenes'!$E$16),"")</f>
        <v/>
      </c>
      <c r="H93" s="14" t="str">
        <f t="shared" si="10"/>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9"/>
        <v/>
      </c>
      <c r="G94" s="14" t="str">
        <f>IF(F94&lt;&gt;"",IF($G$4="Recurso",IF(LEFT($G$5,1)="M",VLOOKUP($G$5,'Definición técnica de imagenes'!$A$3:$G$17,5,FALSE),IF($G$5="F1",'Definición técnica de imagenes'!$E$15,'Definición técnica de imagenes'!$F$13)),'Definición técnica de imagenes'!$E$16),"")</f>
        <v/>
      </c>
      <c r="H94" s="14" t="str">
        <f t="shared" si="10"/>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9"/>
        <v/>
      </c>
      <c r="G95" s="14" t="str">
        <f>IF(F95&lt;&gt;"",IF($G$4="Recurso",IF(LEFT($G$5,1)="M",VLOOKUP($G$5,'Definición técnica de imagenes'!$A$3:$G$17,5,FALSE),IF($G$5="F1",'Definición técnica de imagenes'!$E$15,'Definición técnica de imagenes'!$F$13)),'Definición técnica de imagenes'!$E$16),"")</f>
        <v/>
      </c>
      <c r="H95" s="14" t="str">
        <f t="shared" si="10"/>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9"/>
        <v/>
      </c>
      <c r="G96" s="14" t="str">
        <f>IF(F96&lt;&gt;"",IF($G$4="Recurso",IF(LEFT($G$5,1)="M",VLOOKUP($G$5,'Definición técnica de imagenes'!$A$3:$G$17,5,FALSE),IF($G$5="F1",'Definición técnica de imagenes'!$E$15,'Definición técnica de imagenes'!$F$13)),'Definición técnica de imagenes'!$E$16),"")</f>
        <v/>
      </c>
      <c r="H96" s="14" t="str">
        <f t="shared" si="10"/>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9"/>
        <v/>
      </c>
      <c r="G97" s="14" t="str">
        <f>IF(F97&lt;&gt;"",IF($G$4="Recurso",IF(LEFT($G$5,1)="M",VLOOKUP($G$5,'Definición técnica de imagenes'!$A$3:$G$17,5,FALSE),IF($G$5="F1",'Definición técnica de imagenes'!$E$15,'Definición técnica de imagenes'!$F$13)),'Definición técnica de imagenes'!$E$16),"")</f>
        <v/>
      </c>
      <c r="H97" s="14" t="str">
        <f t="shared" si="10"/>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9"/>
        <v/>
      </c>
      <c r="G98" s="14" t="str">
        <f>IF(F98&lt;&gt;"",IF($G$4="Recurso",IF(LEFT($G$5,1)="M",VLOOKUP($G$5,'Definición técnica de imagenes'!$A$3:$G$17,5,FALSE),IF($G$5="F1",'Definición técnica de imagenes'!$E$15,'Definición técnica de imagenes'!$F$13)),'Definición técnica de imagenes'!$E$16),"")</f>
        <v/>
      </c>
      <c r="H98" s="14" t="str">
        <f t="shared" si="10"/>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9"/>
        <v/>
      </c>
      <c r="G99" s="14" t="str">
        <f>IF(F99&lt;&gt;"",IF($G$4="Recurso",IF(LEFT($G$5,1)="M",VLOOKUP($G$5,'Definición técnica de imagenes'!$A$3:$G$17,5,FALSE),IF($G$5="F1",'Definición técnica de imagenes'!$E$15,'Definición técnica de imagenes'!$F$13)),'Definición técnica de imagenes'!$E$16),"")</f>
        <v/>
      </c>
      <c r="H99" s="14" t="str">
        <f t="shared" si="10"/>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9"/>
        <v/>
      </c>
      <c r="G100" s="14" t="str">
        <f>IF(F100&lt;&gt;"",IF($G$4="Recurso",IF(LEFT($G$5,1)="M",VLOOKUP($G$5,'Definición técnica de imagenes'!$A$3:$G$17,5,FALSE),IF($G$5="F1",'Definición técnica de imagenes'!$E$15,'Definición técnica de imagenes'!$F$13)),'Definición técnica de imagenes'!$E$16),"")</f>
        <v/>
      </c>
      <c r="H100" s="14" t="str">
        <f t="shared" si="10"/>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9"/>
        <v/>
      </c>
      <c r="G101" s="14" t="str">
        <f>IF(F101&lt;&gt;"",IF($G$4="Recurso",IF(LEFT($G$5,1)="M",VLOOKUP($G$5,'Definición técnica de imagenes'!$A$3:$G$17,5,FALSE),IF($G$5="F1",'Definición técnica de imagenes'!$E$15,'Definición técnica de imagenes'!$F$13)),'Definición técnica de imagenes'!$E$16),"")</f>
        <v/>
      </c>
      <c r="H101" s="14" t="str">
        <f t="shared" si="10"/>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9"/>
        <v/>
      </c>
      <c r="G102" s="14" t="str">
        <f>IF(F102&lt;&gt;"",IF($G$4="Recurso",IF(LEFT($G$5,1)="M",VLOOKUP($G$5,'Definición técnica de imagenes'!$A$3:$G$17,5,FALSE),IF($G$5="F1",'Definición técnica de imagenes'!$E$15,'Definición técnica de imagenes'!$F$13)),'Definición técnica de imagenes'!$E$16),"")</f>
        <v/>
      </c>
      <c r="H102" s="14" t="str">
        <f t="shared" si="10"/>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9"/>
        <v/>
      </c>
      <c r="G103" s="14" t="str">
        <f>IF(F103&lt;&gt;"",IF($G$4="Recurso",IF(LEFT($G$5,1)="M",VLOOKUP($G$5,'Definición técnica de imagenes'!$A$3:$G$17,5,FALSE),IF($G$5="F1",'Definición técnica de imagenes'!$E$15,'Definición técnica de imagenes'!$F$13)),'Definición técnica de imagenes'!$E$16),"")</f>
        <v/>
      </c>
      <c r="H103" s="14" t="str">
        <f t="shared" si="10"/>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9"/>
        <v/>
      </c>
      <c r="G104" s="14" t="str">
        <f>IF(F104&lt;&gt;"",IF($G$4="Recurso",IF(LEFT($G$5,1)="M",VLOOKUP($G$5,'Definición técnica de imagenes'!$A$3:$G$17,5,FALSE),IF($G$5="F1",'Definición técnica de imagenes'!$E$15,'Definición técnica de imagenes'!$F$13)),'Definición técnica de imagenes'!$E$16),"")</f>
        <v/>
      </c>
      <c r="H104" s="14" t="str">
        <f t="shared" si="10"/>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9"/>
        <v/>
      </c>
      <c r="G105" s="14" t="str">
        <f>IF(F105&lt;&gt;"",IF($G$4="Recurso",IF(LEFT($G$5,1)="M",VLOOKUP($G$5,'Definición técnica de imagenes'!$A$3:$G$17,5,FALSE),IF($G$5="F1",'Definición técnica de imagenes'!$E$15,'Definición técnica de imagenes'!$F$13)),'Definición técnica de imagenes'!$E$16),"")</f>
        <v/>
      </c>
      <c r="H105" s="14" t="str">
        <f t="shared" si="10"/>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9"/>
        <v/>
      </c>
      <c r="G106" s="14" t="str">
        <f>IF(F106&lt;&gt;"",IF($G$4="Recurso",IF(LEFT($G$5,1)="M",VLOOKUP($G$5,'Definición técnica de imagenes'!$A$3:$G$17,5,FALSE),IF($G$5="F1",'Definición técnica de imagenes'!$E$15,'Definición técnica de imagenes'!$F$13)),'Definición técnica de imagenes'!$E$16),"")</f>
        <v/>
      </c>
      <c r="H106" s="14" t="str">
        <f t="shared" si="10"/>
        <v/>
      </c>
      <c r="I106" s="14" t="str">
        <f>IF(OR(B106&lt;&gt;"",J106&lt;&gt;""),IF($G$4="Recurso",IF(LEFT($G$5,1)="M",VLOOKUP($G$5,'Definición técnica de imagenes'!$A$3:$G$17,6,FALSE),IF($G$5="F1","","")),'Definición técnica de imagenes'!$F$16),"")</f>
        <v/>
      </c>
      <c r="J106" s="14"/>
      <c r="K106" s="15"/>
    </row>
    <row r="107" spans="1:11" x14ac:dyDescent="0.25">
      <c r="A107" s="13"/>
      <c r="B107" s="13"/>
      <c r="C107" s="13"/>
      <c r="D107" s="14"/>
      <c r="E107" s="14"/>
      <c r="F107" s="14" t="str">
        <f t="shared" si="9"/>
        <v/>
      </c>
      <c r="G107" s="14" t="str">
        <f>IF(F107&lt;&gt;"",IF($G$4="Recurso",IF(LEFT($G$5,1)="M",VLOOKUP($G$5,'Definición técnica de imagenes'!$A$3:$G$17,5,FALSE),IF($G$5="F1",'Definición técnica de imagenes'!$E$15,'Definición técnica de imagenes'!$F$13)),'Definición técnica de imagenes'!$E$16),"")</f>
        <v/>
      </c>
      <c r="H107" s="14" t="str">
        <f t="shared" si="10"/>
        <v/>
      </c>
      <c r="I107" s="14" t="str">
        <f>IF(OR(B107&lt;&gt;"",J107&lt;&gt;""),IF($G$4="Recurso",IF(LEFT($G$5,1)="M",VLOOKUP($G$5,'Definición técnica de imagenes'!$A$3:$G$17,6,FALSE),IF($G$5="F1","","")),'Definición técnica de imagenes'!$F$16),"")</f>
        <v/>
      </c>
      <c r="J10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8" t="s">
        <v>39</v>
      </c>
      <c r="B1" s="99"/>
      <c r="C1" s="99"/>
      <c r="D1" s="99"/>
      <c r="E1" s="99"/>
      <c r="F1" s="100"/>
    </row>
    <row r="2" spans="1:11" x14ac:dyDescent="0.25">
      <c r="A2" s="39" t="s">
        <v>43</v>
      </c>
      <c r="B2" s="40"/>
      <c r="C2" s="101" t="s">
        <v>14</v>
      </c>
      <c r="D2" s="102"/>
      <c r="E2" s="103"/>
      <c r="F2" s="41"/>
    </row>
    <row r="3" spans="1:11" ht="63" x14ac:dyDescent="0.25">
      <c r="A3" s="42" t="s">
        <v>44</v>
      </c>
      <c r="B3" s="40"/>
      <c r="C3" s="107" t="s">
        <v>15</v>
      </c>
      <c r="D3" s="108"/>
      <c r="E3" s="109"/>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10" t="str">
        <f>CONCATENATE(H21,"_",I21,"_",J21,"_CO")</f>
        <v>LE_07_04_CO</v>
      </c>
      <c r="E5" s="111"/>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6" t="str">
        <f>CONCATENATE("SolicitudGrafica_",D5,".xls")</f>
        <v>SolicitudGrafica_LE_07_04_CO.xls</v>
      </c>
      <c r="E7" s="96"/>
      <c r="F7" s="97"/>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98" t="s">
        <v>42</v>
      </c>
      <c r="B13" s="99"/>
      <c r="C13" s="99"/>
      <c r="D13" s="99"/>
      <c r="E13" s="99"/>
      <c r="F13" s="100"/>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101" t="s">
        <v>50</v>
      </c>
      <c r="D15" s="102"/>
      <c r="E15" s="102"/>
      <c r="F15" s="103"/>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4" t="str">
        <f>CONCATENATE(H21,"_",I21,"_",J21,"_",K45)</f>
        <v>LE_07_04_REC10</v>
      </c>
      <c r="E17" s="105"/>
      <c r="F17" s="106"/>
      <c r="J17" s="31">
        <v>14</v>
      </c>
      <c r="K17" s="31">
        <v>14</v>
      </c>
    </row>
    <row r="18" spans="1:11" ht="79.5" thickBot="1" x14ac:dyDescent="0.3">
      <c r="A18" s="42" t="s">
        <v>49</v>
      </c>
      <c r="B18" s="40"/>
      <c r="C18" s="71" t="s">
        <v>145</v>
      </c>
      <c r="D18" s="96" t="str">
        <f>CONCATENATE("SolicitudGrafica_",D17,".xls")</f>
        <v>SolicitudGrafica_LE_07_04_REC10.xls</v>
      </c>
      <c r="E18" s="96"/>
      <c r="F18" s="97"/>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12" t="s">
        <v>57</v>
      </c>
      <c r="B1" s="112" t="s">
        <v>64</v>
      </c>
      <c r="C1" s="112" t="s">
        <v>65</v>
      </c>
      <c r="D1" s="112" t="s">
        <v>6</v>
      </c>
      <c r="E1" s="112" t="s">
        <v>66</v>
      </c>
      <c r="F1" s="112" t="s">
        <v>67</v>
      </c>
      <c r="G1" s="112" t="s">
        <v>68</v>
      </c>
      <c r="H1" s="113" t="s">
        <v>69</v>
      </c>
      <c r="I1" s="113"/>
      <c r="J1" s="113"/>
    </row>
    <row r="2" spans="1:11" x14ac:dyDescent="0.25">
      <c r="A2" s="112"/>
      <c r="B2" s="112"/>
      <c r="C2" s="112"/>
      <c r="D2" s="112"/>
      <c r="E2" s="112"/>
      <c r="F2" s="112"/>
      <c r="G2" s="112"/>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2015-03-20T14:41:30Z</dcterms:modified>
</cp:coreProperties>
</file>