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1" l="1"/>
  <c r="F12" i="1"/>
  <c r="G12" i="1"/>
  <c r="C11" i="1"/>
  <c r="F11" i="1"/>
  <c r="G11" i="1"/>
  <c r="C10" i="1"/>
  <c r="I10" i="1"/>
  <c r="F10" i="1"/>
  <c r="G10" i="1"/>
  <c r="H10" i="1"/>
  <c r="I13" i="1"/>
  <c r="F13"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H13"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21" i="2"/>
  <c r="I21" i="2"/>
  <c r="J21" i="2"/>
  <c r="K45" i="2"/>
  <c r="D17" i="2"/>
  <c r="D18" i="2"/>
  <c r="D5" i="2"/>
  <c r="D7" i="2"/>
  <c r="G13"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C13" i="1"/>
  <c r="F5" i="1"/>
</calcChain>
</file>

<file path=xl/sharedStrings.xml><?xml version="1.0" encoding="utf-8"?>
<sst xmlns="http://schemas.openxmlformats.org/spreadsheetml/2006/main" count="242" uniqueCount="157">
  <si>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</si>
  <si>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</si>
  <si>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</si>
  <si>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</si>
  <si>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</si>
  <si>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</si>
  <si>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</si>
  <si>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</si>
  <si>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</si>
  <si>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</si>
  <si>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</si>
  <si>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</si>
  <si>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</si>
  <si>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</si>
  <si>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</si>
  <si>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</si>
  <si>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</si>
  <si>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</si>
  <si>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</si>
  <si>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</si>
  <si>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</si>
  <si>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</si>
  <si>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</si>
  <si>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</si>
  <si>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</si>
  <si>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</si>
  <si>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</si>
  <si>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</si>
  <si>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</si>
  <si>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</si>
  <si>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</si>
  <si>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</si>
  <si>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</si>
  <si>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</si>
  <si>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</si>
  <si>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</si>
  <si>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</si>
  <si>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</si>
  <si>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</si>
  <si>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</si>
  <si>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</si>
  <si>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</si>
  <si>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</si>
  <si>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</si>
  <si>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</si>
  <si>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</si>
  <si>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</si>
  <si>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</si>
  <si>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</si>
  <si>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</si>
  <si>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</si>
  <si>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</si>
  <si>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</si>
  <si>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</si>
  <si>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</si>
  <si>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</si>
  <si>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</si>
  <si>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</si>
  <si>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</si>
  <si>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</si>
  <si>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</si>
  <si>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</si>
  <si>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</si>
  <si>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</si>
  <si>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</si>
  <si>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</si>
  <si>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</si>
  <si>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</si>
  <si>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</si>
  <si>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</si>
  <si>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</si>
  <si>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</si>
  <si>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</si>
  <si>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</si>
  <si>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</si>
  <si>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</si>
  <si>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</si>
  <si>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</si>
  <si>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</si>
  <si>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</si>
  <si>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</si>
  <si>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</si>
  <si>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</si>
  <si>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</si>
  <si>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</si>
  <si>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</si>
  <si>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</si>
  <si>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</si>
  <si>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</si>
  <si>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</si>
  <si>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</si>
  <si>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</si>
  <si>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</si>
  <si>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</si>
  <si>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</si>
  <si>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</si>
  <si>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</si>
  <si>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</si>
  <si>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</si>
  <si>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</si>
  <si>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</si>
  <si>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</si>
  <si>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</si>
  <si>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</si>
  <si>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</si>
  <si>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</si>
  <si>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</si>
  <si>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</si>
  <si>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</si>
  <si>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</si>
  <si>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</si>
  <si>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</si>
  <si>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</si>
  <si>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</si>
  <si>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</si>
  <si>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</si>
  <si>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</si>
  <si>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</si>
  <si>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</si>
  <si>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</si>
  <si>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</si>
  <si>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</si>
  <si>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</si>
  <si>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</si>
  <si>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</si>
  <si>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</si>
  <si>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</si>
  <si>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</si>
  <si>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</si>
  <si>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</si>
  <si>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</si>
  <si>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</si>
  <si>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</si>
  <si>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</si>
  <si>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</si>
  <si>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</si>
  <si>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</si>
  <si>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</si>
  <si>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</si>
  <si>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</si>
  <si>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</si>
  <si>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</si>
  <si>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</si>
  <si>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</si>
  <si>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</si>
  <si>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</si>
  <si>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</si>
  <si>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</si>
  <si>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</si>
  <si>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Números Reales</t>
  </si>
  <si>
    <t>Cristhian Bello</t>
  </si>
  <si>
    <t>MA_11_01_CO</t>
  </si>
  <si>
    <t>F1</t>
  </si>
  <si>
    <t>IMG03</t>
  </si>
  <si>
    <t>IMG04</t>
  </si>
  <si>
    <t>IMG05</t>
  </si>
  <si>
    <t>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</si>
</sst>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20" fillId="0" borderId="5" xfId="0" applyFont="1" applyBorder="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1102180</xdr:colOff>
      <xdr:row>12</xdr:row>
      <xdr:rowOff>585108</xdr:rowOff>
    </xdr:from>
    <xdr:to>
      <xdr:col>9</xdr:col>
      <xdr:colOff>4333163</xdr:colOff>
      <xdr:row>12</xdr:row>
      <xdr:rowOff>2258786</xdr:rowOff>
    </xdr:to>
    <xdr:pic>
      <xdr:nvPicPr>
        <xdr:cNvPr id="7"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03930" y="4422322"/>
          <a:ext cx="3230983" cy="1673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762000</xdr:colOff>
      <xdr:row>9</xdr:row>
      <xdr:rowOff>27214</xdr:rowOff>
    </xdr:from>
    <xdr:to>
      <xdr:col>9</xdr:col>
      <xdr:colOff>5049520</xdr:colOff>
      <xdr:row>9</xdr:row>
      <xdr:rowOff>1779179</xdr:rowOff>
    </xdr:to>
    <xdr:pic>
      <xdr:nvPicPr>
        <xdr:cNvPr id="4" name="Imagen 3"/>
        <xdr:cNvPicPr/>
      </xdr:nvPicPr>
      <xdr:blipFill>
        <a:blip xmlns:r="http://schemas.openxmlformats.org/officeDocument/2006/relationships" r:embed="rId2"/>
        <a:stretch>
          <a:fillRect/>
        </a:stretch>
      </xdr:blipFill>
      <xdr:spPr>
        <a:xfrm>
          <a:off x="14763750" y="1986643"/>
          <a:ext cx="4287520" cy="1751965"/>
        </a:xfrm>
        <a:prstGeom prst="rect">
          <a:avLst/>
        </a:prstGeom>
      </xdr:spPr>
    </xdr:pic>
    <xdr:clientData/>
  </xdr:twoCellAnchor>
  <xdr:twoCellAnchor editAs="oneCell">
    <xdr:from>
      <xdr:col>9</xdr:col>
      <xdr:colOff>1551214</xdr:colOff>
      <xdr:row>10</xdr:row>
      <xdr:rowOff>312964</xdr:rowOff>
    </xdr:from>
    <xdr:to>
      <xdr:col>9</xdr:col>
      <xdr:colOff>5066030</xdr:colOff>
      <xdr:row>10</xdr:row>
      <xdr:rowOff>1664969</xdr:rowOff>
    </xdr:to>
    <xdr:pic>
      <xdr:nvPicPr>
        <xdr:cNvPr id="6" name="Imagen 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552964" y="4150178"/>
          <a:ext cx="3514816" cy="1352005"/>
        </a:xfrm>
        <a:prstGeom prst="rect">
          <a:avLst/>
        </a:prstGeom>
        <a:noFill/>
        <a:ln>
          <a:noFill/>
        </a:ln>
      </xdr:spPr>
    </xdr:pic>
    <xdr:clientData/>
  </xdr:twoCellAnchor>
  <xdr:twoCellAnchor editAs="oneCell">
    <xdr:from>
      <xdr:col>9</xdr:col>
      <xdr:colOff>2367644</xdr:colOff>
      <xdr:row>11</xdr:row>
      <xdr:rowOff>272144</xdr:rowOff>
    </xdr:from>
    <xdr:to>
      <xdr:col>9</xdr:col>
      <xdr:colOff>3628119</xdr:colOff>
      <xdr:row>11</xdr:row>
      <xdr:rowOff>1632949</xdr:rowOff>
    </xdr:to>
    <xdr:pic>
      <xdr:nvPicPr>
        <xdr:cNvPr id="8" name="Imagen 7"/>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69394" y="5987144"/>
          <a:ext cx="1260475" cy="136080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3"/>
  <sheetViews>
    <sheetView showGridLines="0" tabSelected="1" topLeftCell="E1" zoomScale="70" zoomScaleNormal="70" zoomScalePageLayoutView="140" workbookViewId="0">
      <pane ySplit="9" topLeftCell="A10" activePane="bottomLeft" state="frozen"/>
      <selection pane="bottomLeft" activeCell="K8" sqref="K8"/>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5"/>
      <c r="I1" s="45"/>
      <c r="J1" s="16"/>
      <c r="K1" s="16"/>
    </row>
    <row r="2" spans="1:16" ht="15.75" x14ac:dyDescent="0.25">
      <c r="A2" s="1"/>
      <c r="B2" s="3" t="s">
        <v>129</v>
      </c>
      <c r="C2" s="78" t="s">
        <v>21</v>
      </c>
      <c r="D2" s="79"/>
      <c r="F2" s="71" t="s">
        <v>0</v>
      </c>
      <c r="G2" s="72"/>
      <c r="H2" s="45"/>
      <c r="I2" s="45"/>
      <c r="J2" s="16"/>
    </row>
    <row r="3" spans="1:16" ht="15.75" x14ac:dyDescent="0.25">
      <c r="A3" s="1"/>
      <c r="B3" s="4" t="s">
        <v>8</v>
      </c>
      <c r="C3" s="80">
        <v>11</v>
      </c>
      <c r="D3" s="81"/>
      <c r="F3" s="73"/>
      <c r="G3" s="74"/>
      <c r="H3" s="45"/>
      <c r="I3" s="45"/>
      <c r="J3" s="16"/>
    </row>
    <row r="4" spans="1:16" ht="16.5" x14ac:dyDescent="0.3">
      <c r="A4" s="1"/>
      <c r="B4" s="4" t="s">
        <v>54</v>
      </c>
      <c r="C4" s="80" t="s">
        <v>149</v>
      </c>
      <c r="D4" s="81"/>
      <c r="E4" s="5"/>
      <c r="F4" s="44" t="s">
        <v>55</v>
      </c>
      <c r="G4" s="43" t="s">
        <v>56</v>
      </c>
      <c r="H4" s="45"/>
      <c r="I4" s="45"/>
      <c r="J4" s="16"/>
      <c r="K4" s="16"/>
    </row>
    <row r="5" spans="1:16" ht="16.5" thickBot="1" x14ac:dyDescent="0.3">
      <c r="A5" s="1"/>
      <c r="B5" s="6" t="s">
        <v>1</v>
      </c>
      <c r="C5" s="82" t="s">
        <v>150</v>
      </c>
      <c r="D5" s="83"/>
      <c r="E5" s="5"/>
      <c r="F5" s="42" t="str">
        <f>IF(G4="Recurso","Motor del recurso","")</f>
        <v>Motor del recurso</v>
      </c>
      <c r="G5" s="42" t="s">
        <v>152</v>
      </c>
      <c r="H5" s="45"/>
      <c r="I5" s="66"/>
      <c r="J5" s="16"/>
      <c r="K5" s="16"/>
    </row>
    <row r="6" spans="1:16" ht="16.5" thickBot="1" x14ac:dyDescent="0.3">
      <c r="A6" s="1"/>
      <c r="B6" s="1"/>
      <c r="C6" s="1"/>
      <c r="D6" s="1"/>
      <c r="E6" s="7"/>
      <c r="F6" s="1"/>
      <c r="G6" s="1"/>
      <c r="H6" s="45"/>
      <c r="I6" s="45"/>
      <c r="J6" s="16"/>
      <c r="K6" s="16"/>
    </row>
    <row r="7" spans="1:16" ht="15" customHeight="1" x14ac:dyDescent="0.25">
      <c r="A7" s="1"/>
      <c r="B7" s="29" t="s">
        <v>40</v>
      </c>
      <c r="C7" s="8" t="s">
        <v>151</v>
      </c>
      <c r="D7" s="28" t="s">
        <v>39</v>
      </c>
      <c r="F7" s="1"/>
      <c r="G7" s="1"/>
      <c r="H7" s="1"/>
      <c r="I7" s="1"/>
      <c r="J7" s="16"/>
      <c r="K7" s="16"/>
    </row>
    <row r="8" spans="1:16" s="9" customFormat="1" ht="16.5" thickBot="1" x14ac:dyDescent="0.3">
      <c r="A8" s="10"/>
      <c r="B8" s="10"/>
      <c r="C8" s="10"/>
      <c r="D8" s="11"/>
      <c r="E8" s="11"/>
      <c r="F8" s="75" t="s">
        <v>62</v>
      </c>
      <c r="G8" s="76"/>
      <c r="H8" s="76"/>
      <c r="I8" s="77"/>
      <c r="J8" s="18"/>
      <c r="K8" s="12"/>
      <c r="L8" s="2"/>
      <c r="M8" s="2"/>
      <c r="N8" s="2"/>
      <c r="O8" s="2"/>
      <c r="P8" s="2"/>
    </row>
    <row r="9" spans="1:16" ht="26.25" thickBot="1" x14ac:dyDescent="0.3">
      <c r="A9" s="26" t="s">
        <v>2</v>
      </c>
      <c r="B9" s="21" t="s">
        <v>9</v>
      </c>
      <c r="C9" s="20" t="s">
        <v>3</v>
      </c>
      <c r="D9" s="20" t="s">
        <v>4</v>
      </c>
      <c r="E9" s="20" t="s">
        <v>5</v>
      </c>
      <c r="F9" s="65" t="s">
        <v>61</v>
      </c>
      <c r="G9" s="65" t="s">
        <v>59</v>
      </c>
      <c r="H9" s="65" t="s">
        <v>60</v>
      </c>
      <c r="I9" s="65" t="s">
        <v>121</v>
      </c>
      <c r="J9" s="21" t="s">
        <v>6</v>
      </c>
      <c r="K9" s="22" t="s">
        <v>7</v>
      </c>
    </row>
    <row r="10" spans="1:16" s="12" customFormat="1" ht="147.75" customHeight="1" x14ac:dyDescent="0.25">
      <c r="A10" s="13" t="s">
        <v>142</v>
      </c>
      <c r="B10" s="24" t="s">
        <v>147</v>
      </c>
      <c r="C10" s="23" t="str">
        <f>IF(OR(B10&lt;&gt;"",J10&lt;&gt;""),IF($G$4="Recurso",CONCATENATE($G$4," ",$G$5),$G$4),"")</f>
        <v>Recurso F1</v>
      </c>
      <c r="D10" s="14" t="s">
        <v>145</v>
      </c>
      <c r="E10" s="14" t="s">
        <v>146</v>
      </c>
      <c r="F10" s="14" t="str">
        <f t="shared" ref="F10:F13" si="0">IF(OR(B10&lt;&gt;"",J10&lt;&gt;""),CONCATENATE($C$7,"_",$A10,IF($G$4="Cuaderno de Estudio","_small",CONCATENATE(IF(I10="","","n"),IF(LEFT($G$5,1)="F",".jpg",".png")))),"")</f>
        <v>MA_11_01_CO_IMG01.jpg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69" t="s">
        <v>156</v>
      </c>
    </row>
    <row r="11" spans="1:16" s="12" customFormat="1" ht="147.75" customHeight="1" x14ac:dyDescent="0.25">
      <c r="A11" s="13" t="s">
        <v>148</v>
      </c>
      <c r="B11" s="24" t="s">
        <v>147</v>
      </c>
      <c r="C11" s="23" t="str">
        <f>IF(OR(B11&lt;&gt;"",J11&lt;&gt;""),IF($G$4="Recurso",CONCATENATE($G$4," ",$G$5),$G$4),"")</f>
        <v>Recurso F1</v>
      </c>
      <c r="D11" s="14" t="s">
        <v>145</v>
      </c>
      <c r="E11" s="14" t="s">
        <v>146</v>
      </c>
      <c r="F11" s="14" t="str">
        <f t="shared" ref="F11" si="1">IF(OR(B11&lt;&gt;"",J11&lt;&gt;""),CONCATENATE($C$7,"_",$A11,IF($G$4="Cuaderno de Estudio","_small",CONCATENATE(IF(I11="","","n"),IF(LEFT($G$5,1)="F",".jpg",".png")))),"")</f>
        <v>MA_11_01_CO_IMG02.jpg</v>
      </c>
      <c r="G11" s="14" t="str">
        <f>IF(F11&lt;&gt;"",IF($G$4="Recurso",IF(LEFT($G$5,1)="M",VLOOKUP($G$5,'Definición técnica de imagenes'!$A$3:$G$17,5,FALSE),IF($G$5="F1",'Definición técnica de imagenes'!$E$15,'Definición técnica de imagenes'!$F$13)),'Definición técnica de imagenes'!$E$16),"")</f>
        <v>950 x 608 px</v>
      </c>
      <c r="H11" s="14"/>
      <c r="I11" s="14"/>
      <c r="J11" s="14"/>
      <c r="K11" s="69" t="s">
        <v>156</v>
      </c>
    </row>
    <row r="12" spans="1:16" s="12" customFormat="1" ht="147.75" customHeight="1" x14ac:dyDescent="0.25">
      <c r="A12" s="13" t="s">
        <v>153</v>
      </c>
      <c r="B12" s="24" t="s">
        <v>147</v>
      </c>
      <c r="C12" s="23" t="str">
        <f>IF(OR(B12&lt;&gt;"",J12&lt;&gt;""),IF($G$4="Recurso",CONCATENATE($G$4," ",$G$5),$G$4),"")</f>
        <v>Recurso F1</v>
      </c>
      <c r="D12" s="14" t="s">
        <v>145</v>
      </c>
      <c r="E12" s="14" t="s">
        <v>146</v>
      </c>
      <c r="F12" s="14" t="str">
        <f t="shared" ref="F12" si="2">IF(OR(B12&lt;&gt;"",J12&lt;&gt;""),CONCATENATE($C$7,"_",$A12,IF($G$4="Cuaderno de Estudio","_small",CONCATENATE(IF(I12="","","n"),IF(LEFT($G$5,1)="F",".jpg",".png")))),"")</f>
        <v>MA_11_01_CO_IMG03.jpg</v>
      </c>
      <c r="G12" s="14" t="str">
        <f>IF(F12&lt;&gt;"",IF($G$4="Recurso",IF(LEFT($G$5,1)="M",VLOOKUP($G$5,'Definición técnica de imagenes'!$A$3:$G$17,5,FALSE),IF($G$5="F1",'Definición técnica de imagenes'!$E$15,'Definición técnica de imagenes'!$F$13)),'Definición técnica de imagenes'!$E$16),"")</f>
        <v>950 x 608 px</v>
      </c>
      <c r="H12" s="14"/>
      <c r="I12" s="14"/>
      <c r="J12" s="14"/>
      <c r="K12" s="69" t="s">
        <v>156</v>
      </c>
    </row>
    <row r="13" spans="1:16" s="12" customFormat="1" ht="208.5" customHeight="1" x14ac:dyDescent="0.25">
      <c r="A13" s="13" t="s">
        <v>154</v>
      </c>
      <c r="B13" s="24" t="s">
        <v>147</v>
      </c>
      <c r="C13" s="23" t="str">
        <f t="shared" ref="C13" si="3">IF(OR(B13&lt;&gt;"",J13&lt;&gt;""),IF($G$4="Recurso",CONCATENATE($G$4," ",$G$5),$G$4),"")</f>
        <v>Recurso F1</v>
      </c>
      <c r="D13" s="14" t="s">
        <v>145</v>
      </c>
      <c r="E13" s="14" t="s">
        <v>146</v>
      </c>
      <c r="F13" s="14" t="str">
        <f t="shared" si="0"/>
        <v>MA_11_01_CO_IMG04.jpg</v>
      </c>
      <c r="G13" s="14" t="str">
        <f>IF(F13&lt;&gt;"",IF($G$4="Recurso",IF(LEFT($G$5,1)="M",VLOOKUP($G$5,'Definición técnica de imagenes'!$A$3:$G$17,5,FALSE),IF($G$5="F1",'Definición técnica de imagenes'!$E$15,'Definición técnica de imagenes'!$F$13)),'Definición técnica de imagenes'!$E$16),"")</f>
        <v>950 x 608 px</v>
      </c>
      <c r="H13" s="14" t="str">
        <f t="shared" ref="H13" si="4">IF(AND(I13&lt;&gt;"",I13&lt;&gt;0),IF(OR(B13&lt;&gt;"",J13&lt;&gt;""),CONCATENATE($C$7,"_",$A13,IF($G$4="Cuaderno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14"/>
      <c r="K13" s="70" t="s">
        <v>156</v>
      </c>
    </row>
    <row r="14" spans="1:16" s="12" customFormat="1" ht="85.5" customHeight="1" x14ac:dyDescent="0.25">
      <c r="A14" s="13" t="s">
        <v>155</v>
      </c>
      <c r="B14" s="25"/>
      <c r="C14" s="23"/>
      <c r="D14" s="14"/>
      <c r="E14" s="14"/>
      <c r="F14" s="14"/>
      <c r="G14" s="14"/>
      <c r="H14" s="14"/>
      <c r="I14" s="14"/>
      <c r="J14"/>
      <c r="K14" s="19"/>
    </row>
    <row r="15" spans="1:16" s="12" customFormat="1" x14ac:dyDescent="0.25">
      <c r="A15" s="13"/>
      <c r="B15" s="23"/>
      <c r="C15" s="23"/>
      <c r="D15" s="14"/>
      <c r="E15" s="14"/>
      <c r="F15" s="14"/>
      <c r="G15" s="14"/>
      <c r="H15" s="14"/>
      <c r="I15" s="14"/>
      <c r="J15" s="14"/>
      <c r="K15" s="15"/>
    </row>
    <row r="16" spans="1:16" s="12" customFormat="1" x14ac:dyDescent="0.25">
      <c r="A16" s="13"/>
      <c r="B16" s="23"/>
      <c r="C16" s="23"/>
      <c r="D16" s="14"/>
      <c r="E16" s="14"/>
      <c r="F16" s="14"/>
      <c r="G16" s="14"/>
      <c r="H16" s="14"/>
      <c r="I16" s="14"/>
      <c r="J16" s="14"/>
      <c r="K16" s="15"/>
    </row>
    <row r="17" spans="1:11" s="12" customFormat="1" x14ac:dyDescent="0.25">
      <c r="A17" s="13"/>
      <c r="B17" s="23"/>
      <c r="C17" s="23"/>
      <c r="D17" s="14"/>
      <c r="E17" s="14"/>
      <c r="F17" s="14" t="str">
        <f t="shared" ref="F17:F22" si="5">IF(OR(B17&lt;&gt;"",J17&lt;&gt;""),CONCATENATE($C$7,"_",$A17,IF($G$4="Cuaderno de Estudio","_small",CONCATENATE(IF(I17="","","n"),IF(LEFT($G$5,1)="F",".jpg",".png")))),"")</f>
        <v/>
      </c>
      <c r="G17" s="14" t="str">
        <f>IF(F17&lt;&gt;"",IF($G$4="Recurso",IF(LEFT($G$5,1)="M",VLOOKUP($G$5,'Definición técnica de imagenes'!$A$3:$G$17,5,FALSE),IF($G$5="F1",'Definición técnica de imagenes'!$E$15,'Definición técnica de imagenes'!$F$13)),'Definición técnica de imagenes'!$E$16),"")</f>
        <v/>
      </c>
      <c r="H17" s="14" t="str">
        <f t="shared" ref="H17:H22" si="6">IF(AND(I17&lt;&gt;"",I17&lt;&gt;0),IF(OR(B17&lt;&gt;"",J17&lt;&gt;""),CONCATENATE($C$7,"_",$A17,IF($G$4="Cuaderno de Estudio","_zoom",CONCATENATE("a",IF(LEFT($G$5,1)="F",".jpg",".png")))),""),"")</f>
        <v/>
      </c>
      <c r="I17" s="14" t="str">
        <f>IF(OR(B17&lt;&gt;"",J17&lt;&gt;""),IF($G$4="Recurso",IF(LEFT($G$5,1)="M",IF(VLOOKUP($G$5,'Definición técnica de imagenes'!$A$3:$G$17,6,FALSE)=0,"",VLOOKUP($G$5,'Definición técnica de imagenes'!$A$3:$G$17,6,FALSE)),IF($G$5="F1","","")),'Definición técnica de imagenes'!$F$16),"")</f>
        <v/>
      </c>
      <c r="J17" s="14"/>
      <c r="K17" s="15"/>
    </row>
    <row r="18" spans="1:11" s="12" customFormat="1" x14ac:dyDescent="0.25">
      <c r="A18" s="13"/>
      <c r="B18" s="23"/>
      <c r="C18" s="23"/>
      <c r="D18" s="14"/>
      <c r="E18" s="14"/>
      <c r="F18" s="14" t="str">
        <f t="shared" si="5"/>
        <v/>
      </c>
      <c r="G18" s="14" t="str">
        <f>IF(F18&lt;&gt;"",IF($G$4="Recurso",IF(LEFT($G$5,1)="M",VLOOKUP($G$5,'Definición técnica de imagenes'!$A$3:$G$17,5,FALSE),IF($G$5="F1",'Definición técnica de imagenes'!$E$15,'Definición técnica de imagenes'!$F$13)),'Definición técnica de imagenes'!$E$16),"")</f>
        <v/>
      </c>
      <c r="H18" s="14" t="str">
        <f t="shared" si="6"/>
        <v/>
      </c>
      <c r="I18" s="14" t="str">
        <f>IF(OR(B18&lt;&gt;"",J18&lt;&gt;""),IF($G$4="Recurso",IF(LEFT($G$5,1)="M",IF(VLOOKUP($G$5,'Definición técnica de imagenes'!$A$3:$G$17,6,FALSE)=0,"",VLOOKUP($G$5,'Definición técnica de imagenes'!$A$3:$G$17,6,FALSE)),IF($G$5="F1","","")),'Definición técnica de imagenes'!$F$16),"")</f>
        <v/>
      </c>
      <c r="J18" s="14"/>
      <c r="K18" s="15"/>
    </row>
    <row r="19" spans="1:11" s="12" customFormat="1" x14ac:dyDescent="0.25">
      <c r="A19" s="13"/>
      <c r="B19" s="23"/>
      <c r="C19" s="23"/>
      <c r="D19" s="14"/>
      <c r="E19" s="14"/>
      <c r="F19" s="14" t="str">
        <f t="shared" si="5"/>
        <v/>
      </c>
      <c r="G19" s="14" t="str">
        <f>IF(F19&lt;&gt;"",IF($G$4="Recurso",IF(LEFT($G$5,1)="M",VLOOKUP($G$5,'Definición técnica de imagenes'!$A$3:$G$17,5,FALSE),IF($G$5="F1",'Definición técnica de imagenes'!$E$15,'Definición técnica de imagenes'!$F$13)),'Definición técnica de imagenes'!$E$16),"")</f>
        <v/>
      </c>
      <c r="H19" s="14" t="str">
        <f t="shared" si="6"/>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3"/>
      <c r="C20" s="23"/>
      <c r="D20" s="14"/>
      <c r="E20" s="14"/>
      <c r="F20" s="14" t="str">
        <f t="shared" si="5"/>
        <v/>
      </c>
      <c r="G20" s="14" t="str">
        <f>IF(F20&lt;&gt;"",IF($G$4="Recurso",IF(LEFT($G$5,1)="M",VLOOKUP($G$5,'Definición técnica de imagenes'!$A$3:$G$17,5,FALSE),IF($G$5="F1",'Definición técnica de imagenes'!$E$15,'Definición técnica de imagenes'!$F$13)),'Definición técnica de imagenes'!$E$16),"")</f>
        <v/>
      </c>
      <c r="H20" s="14" t="str">
        <f t="shared" si="6"/>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3"/>
      <c r="C21" s="23"/>
      <c r="D21" s="14"/>
      <c r="E21" s="14"/>
      <c r="F21" s="14" t="str">
        <f t="shared" si="5"/>
        <v/>
      </c>
      <c r="G21" s="14" t="str">
        <f>IF(F21&lt;&gt;"",IF($G$4="Recurso",IF(LEFT($G$5,1)="M",VLOOKUP($G$5,'Definición técnica de imagenes'!$A$3:$G$17,5,FALSE),IF($G$5="F1",'Definición técnica de imagenes'!$E$15,'Definición técnica de imagenes'!$F$13)),'Definición técnica de imagenes'!$E$16),"")</f>
        <v/>
      </c>
      <c r="H21" s="14" t="str">
        <f t="shared" si="6"/>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3"/>
      <c r="C22" s="23"/>
      <c r="D22" s="14"/>
      <c r="E22" s="14"/>
      <c r="F22" s="14" t="str">
        <f t="shared" si="5"/>
        <v/>
      </c>
      <c r="G22" s="14" t="str">
        <f>IF(F22&lt;&gt;"",IF($G$4="Recurso",IF(LEFT($G$5,1)="M",VLOOKUP($G$5,'Definición técnica de imagenes'!$A$3:$G$17,5,FALSE),IF($G$5="F1",'Definición técnica de imagenes'!$E$15,'Definición técnica de imagenes'!$F$13)),'Definición técnica de imagenes'!$E$16),"")</f>
        <v/>
      </c>
      <c r="H22" s="14" t="str">
        <f t="shared" si="6"/>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3"/>
      <c r="C23" s="23"/>
      <c r="D23" s="14"/>
      <c r="E23" s="14"/>
      <c r="F23" s="14" t="str">
        <f t="shared" ref="F23:F54" si="7">IF(OR(B23&lt;&gt;"",J23&lt;&gt;""),CONCATENATE($C$7,"_",$A23,IF($G$4="Cuaderno de Estudio","_small",CONCATENATE(IF(I23="","","n"),IF(LEFT($G$5,1)="F",".jpg",".png")))),"")</f>
        <v/>
      </c>
      <c r="G23" s="14" t="str">
        <f>IF(F23&lt;&gt;"",IF($G$4="Recurso",IF(LEFT($G$5,1)="M",VLOOKUP($G$5,'Definición técnica de imagenes'!$A$3:$G$17,5,FALSE),IF($G$5="F1",'Definición técnica de imagenes'!$E$15,'Definición técnica de imagenes'!$F$13)),'Definición técnica de imagenes'!$E$16),"")</f>
        <v/>
      </c>
      <c r="H23" s="14" t="str">
        <f t="shared" ref="H23:H54" si="8">IF(AND(I23&lt;&gt;"",I23&lt;&gt;0),IF(OR(B23&lt;&gt;"",J23&lt;&gt;""),CONCATENATE($C$7,"_",$A23,IF($G$4="Cuaderno de Estudio","_zoom",CONCATENATE("a",IF(LEFT($G$5,1)="F",".jpg",".png")))),""),"")</f>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3"/>
      <c r="C24" s="23"/>
      <c r="D24" s="14"/>
      <c r="E24" s="14"/>
      <c r="F24" s="14" t="str">
        <f t="shared" si="7"/>
        <v/>
      </c>
      <c r="G24" s="14" t="str">
        <f>IF(F24&lt;&gt;"",IF($G$4="Recurso",IF(LEFT($G$5,1)="M",VLOOKUP($G$5,'Definición técnica de imagenes'!$A$3:$G$17,5,FALSE),IF($G$5="F1",'Definición técnica de imagenes'!$E$15,'Definición técnica de imagenes'!$F$13)),'Definición técnica de imagenes'!$E$16),"")</f>
        <v/>
      </c>
      <c r="H24" s="14" t="str">
        <f t="shared" si="8"/>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3"/>
      <c r="C25" s="23"/>
      <c r="D25" s="14"/>
      <c r="E25" s="14"/>
      <c r="F25" s="14" t="str">
        <f t="shared" si="7"/>
        <v/>
      </c>
      <c r="G25" s="14" t="str">
        <f>IF(F25&lt;&gt;"",IF($G$4="Recurso",IF(LEFT($G$5,1)="M",VLOOKUP($G$5,'Definición técnica de imagenes'!$A$3:$G$17,5,FALSE),IF($G$5="F1",'Definición técnica de imagenes'!$E$15,'Definición técnica de imagenes'!$F$13)),'Definición técnica de imagenes'!$E$16),"")</f>
        <v/>
      </c>
      <c r="H25" s="14" t="str">
        <f t="shared" si="8"/>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23"/>
      <c r="C26" s="23"/>
      <c r="D26" s="14"/>
      <c r="E26" s="14"/>
      <c r="F26" s="14" t="str">
        <f t="shared" si="7"/>
        <v/>
      </c>
      <c r="G26" s="14" t="str">
        <f>IF(F26&lt;&gt;"",IF($G$4="Recurso",IF(LEFT($G$5,1)="M",VLOOKUP($G$5,'Definición técnica de imagenes'!$A$3:$G$17,5,FALSE),IF($G$5="F1",'Definición técnica de imagenes'!$E$15,'Definición técnica de imagenes'!$F$13)),'Definición técnica de imagenes'!$E$16),"")</f>
        <v/>
      </c>
      <c r="H26" s="14" t="str">
        <f t="shared" si="8"/>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7"/>
        <v/>
      </c>
      <c r="G27" s="14" t="str">
        <f>IF(F27&lt;&gt;"",IF($G$4="Recurso",IF(LEFT($G$5,1)="M",VLOOKUP($G$5,'Definición técnica de imagenes'!$A$3:$G$17,5,FALSE),IF($G$5="F1",'Definición técnica de imagenes'!$E$15,'Definición técnica de imagenes'!$F$13)),'Definición técnica de imagenes'!$E$16),"")</f>
        <v/>
      </c>
      <c r="H27" s="14" t="str">
        <f t="shared" si="8"/>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7"/>
        <v/>
      </c>
      <c r="G28" s="14" t="str">
        <f>IF(F28&lt;&gt;"",IF($G$4="Recurso",IF(LEFT($G$5,1)="M",VLOOKUP($G$5,'Definición técnica de imagenes'!$A$3:$G$17,5,FALSE),IF($G$5="F1",'Definición técnica de imagenes'!$E$15,'Definición técnica de imagenes'!$F$13)),'Definición técnica de imagenes'!$E$16),"")</f>
        <v/>
      </c>
      <c r="H28" s="14" t="str">
        <f t="shared" si="8"/>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7"/>
        <v/>
      </c>
      <c r="G29" s="14" t="str">
        <f>IF(F29&lt;&gt;"",IF($G$4="Recurso",IF(LEFT($G$5,1)="M",VLOOKUP($G$5,'Definición técnica de imagenes'!$A$3:$G$17,5,FALSE),IF($G$5="F1",'Definición técnica de imagenes'!$E$15,'Definición técnica de imagenes'!$F$13)),'Definición técnica de imagenes'!$E$16),"")</f>
        <v/>
      </c>
      <c r="H29" s="14" t="str">
        <f t="shared" si="8"/>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7"/>
        <v/>
      </c>
      <c r="G30" s="14" t="str">
        <f>IF(F30&lt;&gt;"",IF($G$4="Recurso",IF(LEFT($G$5,1)="M",VLOOKUP($G$5,'Definición técnica de imagenes'!$A$3:$G$17,5,FALSE),IF($G$5="F1",'Definición técnica de imagenes'!$E$15,'Definición técnica de imagenes'!$F$13)),'Definición técnica de imagenes'!$E$16),"")</f>
        <v/>
      </c>
      <c r="H30" s="14" t="str">
        <f t="shared" si="8"/>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7"/>
        <v/>
      </c>
      <c r="G31" s="14" t="str">
        <f>IF(F31&lt;&gt;"",IF($G$4="Recurso",IF(LEFT($G$5,1)="M",VLOOKUP($G$5,'Definición técnica de imagenes'!$A$3:$G$17,5,FALSE),IF($G$5="F1",'Definición técnica de imagenes'!$E$15,'Definición técnica de imagenes'!$F$13)),'Definición técnica de imagenes'!$E$16),"")</f>
        <v/>
      </c>
      <c r="H31" s="14" t="str">
        <f t="shared" si="8"/>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7"/>
        <v/>
      </c>
      <c r="G32" s="14" t="str">
        <f>IF(F32&lt;&gt;"",IF($G$4="Recurso",IF(LEFT($G$5,1)="M",VLOOKUP($G$5,'Definición técnica de imagenes'!$A$3:$G$17,5,FALSE),IF($G$5="F1",'Definición técnica de imagenes'!$E$15,'Definición técnica de imagenes'!$F$13)),'Definición técnica de imagenes'!$E$16),"")</f>
        <v/>
      </c>
      <c r="H32" s="14" t="str">
        <f t="shared" si="8"/>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7"/>
        <v/>
      </c>
      <c r="G33" s="14" t="str">
        <f>IF(F33&lt;&gt;"",IF($G$4="Recurso",IF(LEFT($G$5,1)="M",VLOOKUP($G$5,'Definición técnica de imagenes'!$A$3:$G$17,5,FALSE),IF($G$5="F1",'Definición técnica de imagenes'!$E$15,'Definición técnica de imagenes'!$F$13)),'Definición técnica de imagenes'!$E$16),"")</f>
        <v/>
      </c>
      <c r="H33" s="14" t="str">
        <f t="shared" si="8"/>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7"/>
        <v/>
      </c>
      <c r="G34" s="14" t="str">
        <f>IF(F34&lt;&gt;"",IF($G$4="Recurso",IF(LEFT($G$5,1)="M",VLOOKUP($G$5,'Definición técnica de imagenes'!$A$3:$G$17,5,FALSE),IF($G$5="F1",'Definición técnica de imagenes'!$E$15,'Definición técnica de imagenes'!$F$13)),'Definición técnica de imagenes'!$E$16),"")</f>
        <v/>
      </c>
      <c r="H34" s="14" t="str">
        <f t="shared" si="8"/>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7"/>
        <v/>
      </c>
      <c r="G35" s="14" t="str">
        <f>IF(F35&lt;&gt;"",IF($G$4="Recurso",IF(LEFT($G$5,1)="M",VLOOKUP($G$5,'Definición técnica de imagenes'!$A$3:$G$17,5,FALSE),IF($G$5="F1",'Definición técnica de imagenes'!$E$15,'Definición técnica de imagenes'!$F$13)),'Definición técnica de imagenes'!$E$16),"")</f>
        <v/>
      </c>
      <c r="H35" s="14" t="str">
        <f t="shared" si="8"/>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7"/>
        <v/>
      </c>
      <c r="G36" s="14" t="str">
        <f>IF(F36&lt;&gt;"",IF($G$4="Recurso",IF(LEFT($G$5,1)="M",VLOOKUP($G$5,'Definición técnica de imagenes'!$A$3:$G$17,5,FALSE),IF($G$5="F1",'Definición técnica de imagenes'!$E$15,'Definición técnica de imagenes'!$F$13)),'Definición técnica de imagenes'!$E$16),"")</f>
        <v/>
      </c>
      <c r="H36" s="14" t="str">
        <f t="shared" si="8"/>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7"/>
        <v/>
      </c>
      <c r="G37" s="14" t="str">
        <f>IF(F37&lt;&gt;"",IF($G$4="Recurso",IF(LEFT($G$5,1)="M",VLOOKUP($G$5,'Definición técnica de imagenes'!$A$3:$G$17,5,FALSE),IF($G$5="F1",'Definición técnica de imagenes'!$E$15,'Definición técnica de imagenes'!$F$13)),'Definición técnica de imagenes'!$E$16),"")</f>
        <v/>
      </c>
      <c r="H37" s="14" t="str">
        <f t="shared" si="8"/>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7"/>
        <v/>
      </c>
      <c r="G38" s="14" t="str">
        <f>IF(F38&lt;&gt;"",IF($G$4="Recurso",IF(LEFT($G$5,1)="M",VLOOKUP($G$5,'Definición técnica de imagenes'!$A$3:$G$17,5,FALSE),IF($G$5="F1",'Definición técnica de imagenes'!$E$15,'Definición técnica de imagenes'!$F$13)),'Definición técnica de imagenes'!$E$16),"")</f>
        <v/>
      </c>
      <c r="H38" s="14" t="str">
        <f t="shared" si="8"/>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7"/>
        <v/>
      </c>
      <c r="G39" s="14" t="str">
        <f>IF(F39&lt;&gt;"",IF($G$4="Recurso",IF(LEFT($G$5,1)="M",VLOOKUP($G$5,'Definición técnica de imagenes'!$A$3:$G$17,5,FALSE),IF($G$5="F1",'Definición técnica de imagenes'!$E$15,'Definición técnica de imagenes'!$F$13)),'Definición técnica de imagenes'!$E$16),"")</f>
        <v/>
      </c>
      <c r="H39" s="14" t="str">
        <f t="shared" si="8"/>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7"/>
        <v/>
      </c>
      <c r="G40" s="14" t="str">
        <f>IF(F40&lt;&gt;"",IF($G$4="Recurso",IF(LEFT($G$5,1)="M",VLOOKUP($G$5,'Definición técnica de imagenes'!$A$3:$G$17,5,FALSE),IF($G$5="F1",'Definición técnica de imagenes'!$E$15,'Definición técnica de imagenes'!$F$13)),'Definición técnica de imagenes'!$E$16),"")</f>
        <v/>
      </c>
      <c r="H40" s="14" t="str">
        <f t="shared" si="8"/>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7"/>
        <v/>
      </c>
      <c r="G41" s="14" t="str">
        <f>IF(F41&lt;&gt;"",IF($G$4="Recurso",IF(LEFT($G$5,1)="M",VLOOKUP($G$5,'Definición técnica de imagenes'!$A$3:$G$17,5,FALSE),IF($G$5="F1",'Definición técnica de imagenes'!$E$15,'Definición técnica de imagenes'!$F$13)),'Definición técnica de imagenes'!$E$16),"")</f>
        <v/>
      </c>
      <c r="H41" s="14" t="str">
        <f t="shared" si="8"/>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7"/>
        <v/>
      </c>
      <c r="G42" s="14" t="str">
        <f>IF(F42&lt;&gt;"",IF($G$4="Recurso",IF(LEFT($G$5,1)="M",VLOOKUP($G$5,'Definición técnica de imagenes'!$A$3:$G$17,5,FALSE),IF($G$5="F1",'Definición técnica de imagenes'!$E$15,'Definición técnica de imagenes'!$F$13)),'Definición técnica de imagenes'!$E$16),"")</f>
        <v/>
      </c>
      <c r="H42" s="14" t="str">
        <f t="shared" si="8"/>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7"/>
        <v/>
      </c>
      <c r="G43" s="14" t="str">
        <f>IF(F43&lt;&gt;"",IF($G$4="Recurso",IF(LEFT($G$5,1)="M",VLOOKUP($G$5,'Definición técnica de imagenes'!$A$3:$G$17,5,FALSE),IF($G$5="F1",'Definición técnica de imagenes'!$E$15,'Definición técnica de imagenes'!$F$13)),'Definición técnica de imagenes'!$E$16),"")</f>
        <v/>
      </c>
      <c r="H43" s="14" t="str">
        <f t="shared" si="8"/>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7"/>
        <v/>
      </c>
      <c r="G44" s="14" t="str">
        <f>IF(F44&lt;&gt;"",IF($G$4="Recurso",IF(LEFT($G$5,1)="M",VLOOKUP($G$5,'Definición técnica de imagenes'!$A$3:$G$17,5,FALSE),IF($G$5="F1",'Definición técnica de imagenes'!$E$15,'Definición técnica de imagenes'!$F$13)),'Definición técnica de imagenes'!$E$16),"")</f>
        <v/>
      </c>
      <c r="H44" s="14" t="str">
        <f t="shared" si="8"/>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7"/>
        <v/>
      </c>
      <c r="G45" s="14" t="str">
        <f>IF(F45&lt;&gt;"",IF($G$4="Recurso",IF(LEFT($G$5,1)="M",VLOOKUP($G$5,'Definición técnica de imagenes'!$A$3:$G$17,5,FALSE),IF($G$5="F1",'Definición técnica de imagenes'!$E$15,'Definición técnica de imagenes'!$F$13)),'Definición técnica de imagenes'!$E$16),"")</f>
        <v/>
      </c>
      <c r="H45" s="14" t="str">
        <f t="shared" si="8"/>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7"/>
        <v/>
      </c>
      <c r="G46" s="14" t="str">
        <f>IF(F46&lt;&gt;"",IF($G$4="Recurso",IF(LEFT($G$5,1)="M",VLOOKUP($G$5,'Definición técnica de imagenes'!$A$3:$G$17,5,FALSE),IF($G$5="F1",'Definición técnica de imagenes'!$E$15,'Definición técnica de imagenes'!$F$13)),'Definición técnica de imagenes'!$E$16),"")</f>
        <v/>
      </c>
      <c r="H46" s="14" t="str">
        <f t="shared" si="8"/>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7"/>
        <v/>
      </c>
      <c r="G47" s="14" t="str">
        <f>IF(F47&lt;&gt;"",IF($G$4="Recurso",IF(LEFT($G$5,1)="M",VLOOKUP($G$5,'Definición técnica de imagenes'!$A$3:$G$17,5,FALSE),IF($G$5="F1",'Definición técnica de imagenes'!$E$15,'Definición técnica de imagenes'!$F$13)),'Definición técnica de imagenes'!$E$16),"")</f>
        <v/>
      </c>
      <c r="H47" s="14" t="str">
        <f t="shared" si="8"/>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7"/>
        <v/>
      </c>
      <c r="G48" s="14" t="str">
        <f>IF(F48&lt;&gt;"",IF($G$4="Recurso",IF(LEFT($G$5,1)="M",VLOOKUP($G$5,'Definición técnica de imagenes'!$A$3:$G$17,5,FALSE),IF($G$5="F1",'Definición técnica de imagenes'!$E$15,'Definición técnica de imagenes'!$F$13)),'Definición técnica de imagenes'!$E$16),"")</f>
        <v/>
      </c>
      <c r="H48" s="14" t="str">
        <f t="shared" si="8"/>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7"/>
        <v/>
      </c>
      <c r="G49" s="14" t="str">
        <f>IF(F49&lt;&gt;"",IF($G$4="Recurso",IF(LEFT($G$5,1)="M",VLOOKUP($G$5,'Definición técnica de imagenes'!$A$3:$G$17,5,FALSE),IF($G$5="F1",'Definición técnica de imagenes'!$E$15,'Definición técnica de imagenes'!$F$13)),'Definición técnica de imagenes'!$E$16),"")</f>
        <v/>
      </c>
      <c r="H49" s="14" t="str">
        <f t="shared" si="8"/>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7"/>
        <v/>
      </c>
      <c r="G50" s="14" t="str">
        <f>IF(F50&lt;&gt;"",IF($G$4="Recurso",IF(LEFT($G$5,1)="M",VLOOKUP($G$5,'Definición técnica de imagenes'!$A$3:$G$17,5,FALSE),IF($G$5="F1",'Definición técnica de imagenes'!$E$15,'Definición técnica de imagenes'!$F$13)),'Definición técnica de imagenes'!$E$16),"")</f>
        <v/>
      </c>
      <c r="H50" s="14" t="str">
        <f t="shared" si="8"/>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7"/>
        <v/>
      </c>
      <c r="G51" s="14" t="str">
        <f>IF(F51&lt;&gt;"",IF($G$4="Recurso",IF(LEFT($G$5,1)="M",VLOOKUP($G$5,'Definición técnica de imagenes'!$A$3:$G$17,5,FALSE),IF($G$5="F1",'Definición técnica de imagenes'!$E$15,'Definición técnica de imagenes'!$F$13)),'Definición técnica de imagenes'!$E$16),"")</f>
        <v/>
      </c>
      <c r="H51" s="14" t="str">
        <f t="shared" si="8"/>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7"/>
        <v/>
      </c>
      <c r="G52" s="14" t="str">
        <f>IF(F52&lt;&gt;"",IF($G$4="Recurso",IF(LEFT($G$5,1)="M",VLOOKUP($G$5,'Definición técnica de imagenes'!$A$3:$G$17,5,FALSE),IF($G$5="F1",'Definición técnica de imagenes'!$E$15,'Definición técnica de imagenes'!$F$13)),'Definición técnica de imagenes'!$E$16),"")</f>
        <v/>
      </c>
      <c r="H52" s="14" t="str">
        <f t="shared" si="8"/>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7"/>
        <v/>
      </c>
      <c r="G53" s="14" t="str">
        <f>IF(F53&lt;&gt;"",IF($G$4="Recurso",IF(LEFT($G$5,1)="M",VLOOKUP($G$5,'Definición técnica de imagenes'!$A$3:$G$17,5,FALSE),IF($G$5="F1",'Definición técnica de imagenes'!$E$15,'Definición técnica de imagenes'!$F$13)),'Definición técnica de imagenes'!$E$16),"")</f>
        <v/>
      </c>
      <c r="H53" s="14" t="str">
        <f t="shared" si="8"/>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7"/>
        <v/>
      </c>
      <c r="G54" s="14" t="str">
        <f>IF(F54&lt;&gt;"",IF($G$4="Recurso",IF(LEFT($G$5,1)="M",VLOOKUP($G$5,'Definición técnica de imagenes'!$A$3:$G$17,5,FALSE),IF($G$5="F1",'Definición técnica de imagenes'!$E$15,'Definición técnica de imagenes'!$F$13)),'Definición técnica de imagenes'!$E$16),"")</f>
        <v/>
      </c>
      <c r="H54" s="14" t="str">
        <f t="shared" si="8"/>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ref="F55:F73" si="9">IF(OR(B55&lt;&gt;"",J55&lt;&gt;""),CONCATENATE($C$7,"_",$A55,IF($G$4="Cuaderno de Estudio","_small",CONCATENATE(IF(I55="","","n"),IF(LEFT($G$5,1)="F",".jpg",".png")))),"")</f>
        <v/>
      </c>
      <c r="G55" s="14" t="str">
        <f>IF(F55&lt;&gt;"",IF($G$4="Recurso",IF(LEFT($G$5,1)="M",VLOOKUP($G$5,'Definición técnica de imagenes'!$A$3:$G$17,5,FALSE),IF($G$5="F1",'Definición técnica de imagenes'!$E$15,'Definición técnica de imagenes'!$F$13)),'Definición técnica de imagenes'!$E$16),"")</f>
        <v/>
      </c>
      <c r="H55" s="14" t="str">
        <f t="shared" ref="H55:H73" si="10">IF(AND(I55&lt;&gt;"",I55&lt;&gt;0),IF(OR(B55&lt;&gt;"",J55&lt;&gt;""),CONCATENATE($C$7,"_",$A55,IF($G$4="Cuaderno de Estudio","_zoom",CONCATENATE("a",IF(LEFT($G$5,1)="F",".jpg",".png")))),""),"")</f>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9"/>
        <v/>
      </c>
      <c r="G56" s="14" t="str">
        <f>IF(F56&lt;&gt;"",IF($G$4="Recurso",IF(LEFT($G$5,1)="M",VLOOKUP($G$5,'Definición técnica de imagenes'!$A$3:$G$17,5,FALSE),IF($G$5="F1",'Definición técnica de imagenes'!$E$15,'Definición técnica de imagenes'!$F$13)),'Definición técnica de imagenes'!$E$16),"")</f>
        <v/>
      </c>
      <c r="H56" s="14" t="str">
        <f t="shared" si="10"/>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9"/>
        <v/>
      </c>
      <c r="G57" s="14" t="str">
        <f>IF(F57&lt;&gt;"",IF($G$4="Recurso",IF(LEFT($G$5,1)="M",VLOOKUP($G$5,'Definición técnica de imagenes'!$A$3:$G$17,5,FALSE),IF($G$5="F1",'Definición técnica de imagenes'!$E$15,'Definición técnica de imagenes'!$F$13)),'Definición técnica de imagenes'!$E$16),"")</f>
        <v/>
      </c>
      <c r="H57" s="14" t="str">
        <f t="shared" si="10"/>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9"/>
        <v/>
      </c>
      <c r="G58" s="14" t="str">
        <f>IF(F58&lt;&gt;"",IF($G$4="Recurso",IF(LEFT($G$5,1)="M",VLOOKUP($G$5,'Definición técnica de imagenes'!$A$3:$G$17,5,FALSE),IF($G$5="F1",'Definición técnica de imagenes'!$E$15,'Definición técnica de imagenes'!$F$13)),'Definición técnica de imagenes'!$E$16),"")</f>
        <v/>
      </c>
      <c r="H58" s="14" t="str">
        <f t="shared" si="10"/>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9"/>
        <v/>
      </c>
      <c r="G59" s="14" t="str">
        <f>IF(F59&lt;&gt;"",IF($G$4="Recurso",IF(LEFT($G$5,1)="M",VLOOKUP($G$5,'Definición técnica de imagenes'!$A$3:$G$17,5,FALSE),IF($G$5="F1",'Definición técnica de imagenes'!$E$15,'Definición técnica de imagenes'!$F$13)),'Definición técnica de imagenes'!$E$16),"")</f>
        <v/>
      </c>
      <c r="H59" s="14" t="str">
        <f t="shared" si="10"/>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9"/>
        <v/>
      </c>
      <c r="G60" s="14" t="str">
        <f>IF(F60&lt;&gt;"",IF($G$4="Recurso",IF(LEFT($G$5,1)="M",VLOOKUP($G$5,'Definición técnica de imagenes'!$A$3:$G$17,5,FALSE),IF($G$5="F1",'Definición técnica de imagenes'!$E$15,'Definición técnica de imagenes'!$F$13)),'Definición técnica de imagenes'!$E$16),"")</f>
        <v/>
      </c>
      <c r="H60" s="14" t="str">
        <f t="shared" si="10"/>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9"/>
        <v/>
      </c>
      <c r="G61" s="14" t="str">
        <f>IF(F61&lt;&gt;"",IF($G$4="Recurso",IF(LEFT($G$5,1)="M",VLOOKUP($G$5,'Definición técnica de imagenes'!$A$3:$G$17,5,FALSE),IF($G$5="F1",'Definición técnica de imagenes'!$E$15,'Definición técnica de imagenes'!$F$13)),'Definición técnica de imagenes'!$E$16),"")</f>
        <v/>
      </c>
      <c r="H61" s="14" t="str">
        <f t="shared" si="10"/>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9"/>
        <v/>
      </c>
      <c r="G62" s="14" t="str">
        <f>IF(F62&lt;&gt;"",IF($G$4="Recurso",IF(LEFT($G$5,1)="M",VLOOKUP($G$5,'Definición técnica de imagenes'!$A$3:$G$17,5,FALSE),IF($G$5="F1",'Definición técnica de imagenes'!$E$15,'Definición técnica de imagenes'!$F$13)),'Definición técnica de imagenes'!$E$16),"")</f>
        <v/>
      </c>
      <c r="H62" s="14" t="str">
        <f t="shared" si="10"/>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9"/>
        <v/>
      </c>
      <c r="G63" s="14" t="str">
        <f>IF(F63&lt;&gt;"",IF($G$4="Recurso",IF(LEFT($G$5,1)="M",VLOOKUP($G$5,'Definición técnica de imagenes'!$A$3:$G$17,5,FALSE),IF($G$5="F1",'Definición técnica de imagenes'!$E$15,'Definición técnica de imagenes'!$F$13)),'Definición técnica de imagenes'!$E$16),"")</f>
        <v/>
      </c>
      <c r="H63" s="14" t="str">
        <f t="shared" si="10"/>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9"/>
        <v/>
      </c>
      <c r="G64" s="14" t="str">
        <f>IF(F64&lt;&gt;"",IF($G$4="Recurso",IF(LEFT($G$5,1)="M",VLOOKUP($G$5,'Definición técnica de imagenes'!$A$3:$G$17,5,FALSE),IF($G$5="F1",'Definición técnica de imagenes'!$E$15,'Definición técnica de imagenes'!$F$13)),'Definición técnica de imagenes'!$E$16),"")</f>
        <v/>
      </c>
      <c r="H64" s="14" t="str">
        <f t="shared" si="10"/>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9"/>
        <v/>
      </c>
      <c r="G65" s="14" t="str">
        <f>IF(F65&lt;&gt;"",IF($G$4="Recurso",IF(LEFT($G$5,1)="M",VLOOKUP($G$5,'Definición técnica de imagenes'!$A$3:$G$17,5,FALSE),IF($G$5="F1",'Definición técnica de imagenes'!$E$15,'Definición técnica de imagenes'!$F$13)),'Definición técnica de imagenes'!$E$16),"")</f>
        <v/>
      </c>
      <c r="H65" s="14" t="str">
        <f t="shared" si="10"/>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9"/>
        <v/>
      </c>
      <c r="G66" s="14" t="str">
        <f>IF(F66&lt;&gt;"",IF($G$4="Recurso",IF(LEFT($G$5,1)="M",VLOOKUP($G$5,'Definición técnica de imagenes'!$A$3:$G$17,5,FALSE),IF($G$5="F1",'Definición técnica de imagenes'!$E$15,'Definición técnica de imagenes'!$F$13)),'Definición técnica de imagenes'!$E$16),"")</f>
        <v/>
      </c>
      <c r="H66" s="14" t="str">
        <f t="shared" si="10"/>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9"/>
        <v/>
      </c>
      <c r="G67" s="14" t="str">
        <f>IF(F67&lt;&gt;"",IF($G$4="Recurso",IF(LEFT($G$5,1)="M",VLOOKUP($G$5,'Definición técnica de imagenes'!$A$3:$G$17,5,FALSE),IF($G$5="F1",'Definición técnica de imagenes'!$E$15,'Definición técnica de imagenes'!$F$13)),'Definición técnica de imagenes'!$E$16),"")</f>
        <v/>
      </c>
      <c r="H67" s="14" t="str">
        <f t="shared" si="10"/>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9"/>
        <v/>
      </c>
      <c r="G68" s="14" t="str">
        <f>IF(F68&lt;&gt;"",IF($G$4="Recurso",IF(LEFT($G$5,1)="M",VLOOKUP($G$5,'Definición técnica de imagenes'!$A$3:$G$17,5,FALSE),IF($G$5="F1",'Definición técnica de imagenes'!$E$15,'Definición técnica de imagenes'!$F$13)),'Definición técnica de imagenes'!$E$16),"")</f>
        <v/>
      </c>
      <c r="H68" s="14" t="str">
        <f t="shared" si="10"/>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9"/>
        <v/>
      </c>
      <c r="G69" s="14" t="str">
        <f>IF(F69&lt;&gt;"",IF($G$4="Recurso",IF(LEFT($G$5,1)="M",VLOOKUP($G$5,'Definición técnica de imagenes'!$A$3:$G$17,5,FALSE),IF($G$5="F1",'Definición técnica de imagenes'!$E$15,'Definición técnica de imagenes'!$F$13)),'Definición técnica de imagenes'!$E$16),"")</f>
        <v/>
      </c>
      <c r="H69" s="14" t="str">
        <f t="shared" si="10"/>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9"/>
        <v/>
      </c>
      <c r="G70" s="14" t="str">
        <f>IF(F70&lt;&gt;"",IF($G$4="Recurso",IF(LEFT($G$5,1)="M",VLOOKUP($G$5,'Definición técnica de imagenes'!$A$3:$G$17,5,FALSE),IF($G$5="F1",'Definición técnica de imagenes'!$E$15,'Definición técnica de imagenes'!$F$13)),'Definición técnica de imagenes'!$E$16),"")</f>
        <v/>
      </c>
      <c r="H70" s="14" t="str">
        <f t="shared" si="10"/>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9"/>
        <v/>
      </c>
      <c r="G71" s="14" t="str">
        <f>IF(F71&lt;&gt;"",IF($G$4="Recurso",IF(LEFT($G$5,1)="M",VLOOKUP($G$5,'Definición técnica de imagenes'!$A$3:$G$17,5,FALSE),IF($G$5="F1",'Definición técnica de imagenes'!$E$15,'Definición técnica de imagenes'!$F$13)),'Definición técnica de imagenes'!$E$16),"")</f>
        <v/>
      </c>
      <c r="H71" s="14" t="str">
        <f t="shared" si="10"/>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9"/>
        <v/>
      </c>
      <c r="G72" s="14" t="str">
        <f>IF(F72&lt;&gt;"",IF($G$4="Recurso",IF(LEFT($G$5,1)="M",VLOOKUP($G$5,'Definición técnica de imagenes'!$A$3:$G$17,5,FALSE),IF($G$5="F1",'Definición técnica de imagenes'!$E$15,'Definición técnica de imagenes'!$F$13)),'Definición técnica de imagenes'!$E$16),"")</f>
        <v/>
      </c>
      <c r="H72" s="14" t="str">
        <f t="shared" si="10"/>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9"/>
        <v/>
      </c>
      <c r="G73" s="14" t="str">
        <f>IF(F73&lt;&gt;"",IF($G$4="Recurso",IF(LEFT($G$5,1)="M",VLOOKUP($G$5,'Definición técnica de imagenes'!$A$3:$G$17,5,FALSE),IF($G$5="F1",'Definición técnica de imagenes'!$E$15,'Definición técnica de imagenes'!$F$13)),'Definición técnica de imagenes'!$E$16),"")</f>
        <v/>
      </c>
      <c r="H73" s="14" t="str">
        <f t="shared" si="10"/>
        <v/>
      </c>
      <c r="I73" s="14" t="str">
        <f>IF(OR(B73&lt;&gt;"",J73&lt;&gt;""),IF($G$4="Recurso",IF(LEFT($G$5,1)="M",IF(VLOOKUP($G$5,'Definición técnica de imagenes'!$A$3:$G$17,6,FALSE)=0,"",VLOOKUP($G$5,'Definición técnica de imagenes'!$A$3:$G$17,6,FALSE)),IF($G$5="F1","","")),'Definición técnica de imagenes'!$F$16),"")</f>
        <v/>
      </c>
      <c r="J73" s="14"/>
      <c r="K73"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3">
      <formula1>"Vertical,Horizontal"</formula1>
    </dataValidation>
    <dataValidation type="list" allowBlank="1" showInputMessage="1" showErrorMessage="1" sqref="D10:D73">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7" customWidth="1"/>
    <col min="2" max="2" width="11" style="27"/>
    <col min="3" max="3" width="13.875" style="27" customWidth="1"/>
    <col min="4" max="4" width="11.375" style="27" customWidth="1"/>
    <col min="5" max="7" width="11" style="27"/>
    <col min="8" max="11" width="11" style="27" hidden="1" customWidth="1"/>
    <col min="12" max="16384" width="11" style="27"/>
  </cols>
  <sheetData>
    <row r="1" spans="1:11" ht="16.5" thickBot="1" x14ac:dyDescent="0.3">
      <c r="A1" s="86" t="s">
        <v>38</v>
      </c>
      <c r="B1" s="87"/>
      <c r="C1" s="87"/>
      <c r="D1" s="87"/>
      <c r="E1" s="87"/>
      <c r="F1" s="88"/>
    </row>
    <row r="2" spans="1:11" x14ac:dyDescent="0.25">
      <c r="A2" s="35" t="s">
        <v>42</v>
      </c>
      <c r="B2" s="36"/>
      <c r="C2" s="89" t="s">
        <v>13</v>
      </c>
      <c r="D2" s="90"/>
      <c r="E2" s="91"/>
      <c r="F2" s="37"/>
    </row>
    <row r="3" spans="1:11" ht="63" x14ac:dyDescent="0.25">
      <c r="A3" s="38" t="s">
        <v>43</v>
      </c>
      <c r="B3" s="36"/>
      <c r="C3" s="95" t="s">
        <v>14</v>
      </c>
      <c r="D3" s="96"/>
      <c r="E3" s="97"/>
      <c r="F3" s="37"/>
      <c r="H3" s="27" t="s">
        <v>18</v>
      </c>
      <c r="I3" s="27" t="s">
        <v>19</v>
      </c>
      <c r="J3" s="27" t="s">
        <v>20</v>
      </c>
      <c r="K3" s="27" t="s">
        <v>52</v>
      </c>
    </row>
    <row r="4" spans="1:11" ht="31.5" x14ac:dyDescent="0.25">
      <c r="A4" s="35" t="s">
        <v>44</v>
      </c>
      <c r="B4" s="36"/>
      <c r="C4" s="31" t="s">
        <v>15</v>
      </c>
      <c r="D4" s="30" t="s">
        <v>16</v>
      </c>
      <c r="E4" s="34" t="s">
        <v>17</v>
      </c>
      <c r="F4" s="37"/>
      <c r="H4" s="27" t="s">
        <v>21</v>
      </c>
      <c r="I4" s="27" t="s">
        <v>25</v>
      </c>
      <c r="J4" s="27">
        <v>1</v>
      </c>
      <c r="K4" s="27">
        <v>1</v>
      </c>
    </row>
    <row r="5" spans="1:11" ht="79.5" thickBot="1" x14ac:dyDescent="0.3">
      <c r="A5" s="38" t="s">
        <v>45</v>
      </c>
      <c r="B5" s="36"/>
      <c r="C5" s="33" t="s">
        <v>35</v>
      </c>
      <c r="D5" s="98" t="str">
        <f>CONCATENATE(H21,"_",I21,"_",J21,"_CO")</f>
        <v>MA_11_01_CO</v>
      </c>
      <c r="E5" s="99"/>
      <c r="F5" s="37"/>
      <c r="H5" s="27" t="s">
        <v>22</v>
      </c>
      <c r="I5" s="27" t="s">
        <v>26</v>
      </c>
      <c r="J5" s="27">
        <v>2</v>
      </c>
      <c r="K5" s="27">
        <v>2</v>
      </c>
    </row>
    <row r="6" spans="1:11" ht="32.25" thickBot="1" x14ac:dyDescent="0.3">
      <c r="A6" s="35" t="s">
        <v>10</v>
      </c>
      <c r="B6" s="36"/>
      <c r="C6" s="36"/>
      <c r="D6" s="36"/>
      <c r="E6" s="36"/>
      <c r="F6" s="37"/>
      <c r="H6" s="27" t="s">
        <v>23</v>
      </c>
      <c r="I6" s="27" t="s">
        <v>27</v>
      </c>
      <c r="J6" s="27">
        <v>3</v>
      </c>
      <c r="K6" s="27">
        <v>3</v>
      </c>
    </row>
    <row r="7" spans="1:11" ht="48" thickBot="1" x14ac:dyDescent="0.3">
      <c r="A7" s="38" t="s">
        <v>11</v>
      </c>
      <c r="B7" s="36"/>
      <c r="C7" s="67" t="s">
        <v>127</v>
      </c>
      <c r="D7" s="84" t="str">
        <f>CONCATENATE("SolicitudGrafica_",D5,".xls")</f>
        <v>SolicitudGrafica_MA_11_01_CO.xls</v>
      </c>
      <c r="E7" s="84"/>
      <c r="F7" s="85"/>
      <c r="H7" s="27" t="s">
        <v>24</v>
      </c>
      <c r="I7" s="27" t="s">
        <v>28</v>
      </c>
      <c r="J7" s="27">
        <v>4</v>
      </c>
      <c r="K7" s="27">
        <v>4</v>
      </c>
    </row>
    <row r="8" spans="1:11" ht="47.25" x14ac:dyDescent="0.25">
      <c r="A8" s="38" t="s">
        <v>53</v>
      </c>
      <c r="B8" s="36"/>
      <c r="C8" s="36"/>
      <c r="D8" s="36"/>
      <c r="E8" s="36"/>
      <c r="F8" s="37"/>
      <c r="I8" s="27" t="s">
        <v>29</v>
      </c>
      <c r="J8" s="27">
        <v>5</v>
      </c>
      <c r="K8" s="27">
        <v>5</v>
      </c>
    </row>
    <row r="9" spans="1:11" ht="47.25" x14ac:dyDescent="0.25">
      <c r="A9" s="38" t="s">
        <v>12</v>
      </c>
      <c r="B9" s="36"/>
      <c r="C9" s="36"/>
      <c r="D9" s="36"/>
      <c r="E9" s="36"/>
      <c r="F9" s="37"/>
      <c r="I9" s="27" t="s">
        <v>30</v>
      </c>
      <c r="J9" s="27">
        <v>6</v>
      </c>
      <c r="K9" s="27">
        <v>6</v>
      </c>
    </row>
    <row r="10" spans="1:11" ht="32.25" thickBot="1" x14ac:dyDescent="0.3">
      <c r="A10" s="39" t="s">
        <v>36</v>
      </c>
      <c r="B10" s="40"/>
      <c r="C10" s="40"/>
      <c r="D10" s="40"/>
      <c r="E10" s="40"/>
      <c r="F10" s="41"/>
      <c r="I10" s="27" t="s">
        <v>31</v>
      </c>
      <c r="J10" s="27">
        <v>7</v>
      </c>
      <c r="K10" s="27">
        <v>7</v>
      </c>
    </row>
    <row r="11" spans="1:11" x14ac:dyDescent="0.25">
      <c r="I11" s="27" t="s">
        <v>32</v>
      </c>
      <c r="J11" s="27">
        <v>8</v>
      </c>
      <c r="K11" s="27">
        <v>8</v>
      </c>
    </row>
    <row r="12" spans="1:11" ht="16.5" thickBot="1" x14ac:dyDescent="0.3">
      <c r="I12" s="27" t="s">
        <v>37</v>
      </c>
      <c r="J12" s="27">
        <v>9</v>
      </c>
      <c r="K12" s="27">
        <v>9</v>
      </c>
    </row>
    <row r="13" spans="1:11" x14ac:dyDescent="0.25">
      <c r="A13" s="86" t="s">
        <v>41</v>
      </c>
      <c r="B13" s="87"/>
      <c r="C13" s="87"/>
      <c r="D13" s="87"/>
      <c r="E13" s="87"/>
      <c r="F13" s="88"/>
      <c r="I13" s="27" t="s">
        <v>33</v>
      </c>
      <c r="J13" s="27">
        <v>10</v>
      </c>
      <c r="K13" s="27">
        <v>10</v>
      </c>
    </row>
    <row r="14" spans="1:11" ht="16.5" thickBot="1" x14ac:dyDescent="0.3">
      <c r="A14" s="38"/>
      <c r="B14" s="36"/>
      <c r="C14" s="36"/>
      <c r="D14" s="36"/>
      <c r="E14" s="36"/>
      <c r="F14" s="37"/>
      <c r="I14" s="27" t="s">
        <v>34</v>
      </c>
      <c r="J14" s="27">
        <v>11</v>
      </c>
      <c r="K14" s="27">
        <v>11</v>
      </c>
    </row>
    <row r="15" spans="1:11" x14ac:dyDescent="0.25">
      <c r="A15" s="35" t="s">
        <v>46</v>
      </c>
      <c r="B15" s="36"/>
      <c r="C15" s="89" t="s">
        <v>49</v>
      </c>
      <c r="D15" s="90"/>
      <c r="E15" s="90"/>
      <c r="F15" s="91"/>
      <c r="J15" s="27">
        <v>12</v>
      </c>
      <c r="K15" s="27">
        <v>12</v>
      </c>
    </row>
    <row r="16" spans="1:11" ht="67.150000000000006" customHeight="1" x14ac:dyDescent="0.25">
      <c r="A16" s="38" t="s">
        <v>47</v>
      </c>
      <c r="B16" s="36"/>
      <c r="C16" s="31" t="s">
        <v>15</v>
      </c>
      <c r="D16" s="30" t="s">
        <v>16</v>
      </c>
      <c r="E16" s="30" t="s">
        <v>17</v>
      </c>
      <c r="F16" s="32" t="s">
        <v>50</v>
      </c>
      <c r="J16" s="27">
        <v>13</v>
      </c>
      <c r="K16" s="27">
        <v>13</v>
      </c>
    </row>
    <row r="17" spans="1:11" ht="32.1" customHeight="1" thickBot="1" x14ac:dyDescent="0.3">
      <c r="A17" s="35" t="s">
        <v>44</v>
      </c>
      <c r="B17" s="36"/>
      <c r="C17" s="33" t="s">
        <v>35</v>
      </c>
      <c r="D17" s="92" t="str">
        <f>CONCATENATE(H21,"_",I21,"_",J21,"_",K45)</f>
        <v>MA_11_01_REC10</v>
      </c>
      <c r="E17" s="93"/>
      <c r="F17" s="94"/>
      <c r="J17" s="27">
        <v>14</v>
      </c>
      <c r="K17" s="27">
        <v>14</v>
      </c>
    </row>
    <row r="18" spans="1:11" ht="79.5" thickBot="1" x14ac:dyDescent="0.3">
      <c r="A18" s="38" t="s">
        <v>48</v>
      </c>
      <c r="B18" s="36"/>
      <c r="C18" s="67" t="s">
        <v>128</v>
      </c>
      <c r="D18" s="84" t="str">
        <f>CONCATENATE("SolicitudGrafica_",D17,".xls")</f>
        <v>SolicitudGrafica_MA_11_01_REC10.xls</v>
      </c>
      <c r="E18" s="84"/>
      <c r="F18" s="85"/>
      <c r="J18" s="27">
        <v>15</v>
      </c>
      <c r="K18" s="27">
        <v>15</v>
      </c>
    </row>
    <row r="19" spans="1:11" x14ac:dyDescent="0.25">
      <c r="A19" s="35" t="s">
        <v>10</v>
      </c>
      <c r="B19" s="36"/>
      <c r="C19" s="36"/>
      <c r="D19" s="36"/>
      <c r="E19" s="36"/>
      <c r="F19" s="37"/>
      <c r="H19" s="27">
        <v>3</v>
      </c>
      <c r="J19" s="27">
        <v>16</v>
      </c>
      <c r="K19" s="27">
        <v>16</v>
      </c>
    </row>
    <row r="20" spans="1:11" ht="63.75" thickBot="1" x14ac:dyDescent="0.3">
      <c r="A20" s="39" t="s">
        <v>51</v>
      </c>
      <c r="B20" s="40"/>
      <c r="C20" s="40"/>
      <c r="D20" s="40"/>
      <c r="E20" s="40"/>
      <c r="F20" s="41"/>
      <c r="H20" s="27">
        <v>1</v>
      </c>
      <c r="I20" s="27">
        <v>9</v>
      </c>
      <c r="J20" s="27">
        <v>1</v>
      </c>
      <c r="K20" s="27">
        <v>17</v>
      </c>
    </row>
    <row r="21" spans="1:11" x14ac:dyDescent="0.25">
      <c r="H21" s="27" t="str">
        <f>IF(INDEX(H4:H7,H20)=H4,"MA",IF(INDEX(H4:H7,H20)=H5,"CN",IF(INDEX(H4:H7,H20)=H6,"CS",IF(INDEX(H4:H7,H20)=H7,"LE"))))</f>
        <v>MA</v>
      </c>
      <c r="I21" s="27" t="str">
        <f>CONCATENATE(IF((I20+2)&lt;10,"0",""),I20+2)</f>
        <v>11</v>
      </c>
      <c r="J21" s="27" t="str">
        <f>CONCATENATE(IF(J20&lt;10,"0",""),J20)</f>
        <v>01</v>
      </c>
      <c r="K21" s="27">
        <v>18</v>
      </c>
    </row>
    <row r="22" spans="1:11" x14ac:dyDescent="0.25">
      <c r="K22" s="27">
        <v>19</v>
      </c>
    </row>
    <row r="23" spans="1:11" x14ac:dyDescent="0.25">
      <c r="K23" s="27">
        <v>20</v>
      </c>
    </row>
    <row r="24" spans="1:11" x14ac:dyDescent="0.25">
      <c r="K24" s="27">
        <v>21</v>
      </c>
    </row>
    <row r="25" spans="1:11" x14ac:dyDescent="0.25">
      <c r="K25" s="27">
        <v>22</v>
      </c>
    </row>
    <row r="26" spans="1:11" x14ac:dyDescent="0.25">
      <c r="K26" s="27">
        <v>23</v>
      </c>
    </row>
    <row r="27" spans="1:11" x14ac:dyDescent="0.25">
      <c r="K27" s="27">
        <v>24</v>
      </c>
    </row>
    <row r="28" spans="1:11" x14ac:dyDescent="0.25">
      <c r="K28" s="27">
        <v>25</v>
      </c>
    </row>
    <row r="29" spans="1:11" x14ac:dyDescent="0.25">
      <c r="K29" s="27">
        <v>26</v>
      </c>
    </row>
    <row r="30" spans="1:11" x14ac:dyDescent="0.25">
      <c r="K30" s="27">
        <v>27</v>
      </c>
    </row>
    <row r="31" spans="1:11" x14ac:dyDescent="0.25">
      <c r="K31" s="27">
        <v>28</v>
      </c>
    </row>
    <row r="32" spans="1:11" x14ac:dyDescent="0.25">
      <c r="K32" s="27">
        <v>29</v>
      </c>
    </row>
    <row r="33" spans="11:11" x14ac:dyDescent="0.25">
      <c r="K33" s="27">
        <v>30</v>
      </c>
    </row>
    <row r="34" spans="11:11" x14ac:dyDescent="0.25">
      <c r="K34" s="27">
        <v>31</v>
      </c>
    </row>
    <row r="35" spans="11:11" x14ac:dyDescent="0.25">
      <c r="K35" s="27">
        <v>32</v>
      </c>
    </row>
    <row r="36" spans="11:11" x14ac:dyDescent="0.25">
      <c r="K36" s="27">
        <v>33</v>
      </c>
    </row>
    <row r="37" spans="11:11" x14ac:dyDescent="0.25">
      <c r="K37" s="27">
        <v>34</v>
      </c>
    </row>
    <row r="38" spans="11:11" x14ac:dyDescent="0.25">
      <c r="K38" s="27">
        <v>35</v>
      </c>
    </row>
    <row r="39" spans="11:11" x14ac:dyDescent="0.25">
      <c r="K39" s="27">
        <v>36</v>
      </c>
    </row>
    <row r="40" spans="11:11" x14ac:dyDescent="0.25">
      <c r="K40" s="27">
        <v>37</v>
      </c>
    </row>
    <row r="41" spans="11:11" x14ac:dyDescent="0.25">
      <c r="K41" s="27">
        <v>38</v>
      </c>
    </row>
    <row r="42" spans="11:11" x14ac:dyDescent="0.25">
      <c r="K42" s="27">
        <v>39</v>
      </c>
    </row>
    <row r="43" spans="11:11" x14ac:dyDescent="0.25">
      <c r="K43" s="27">
        <v>40</v>
      </c>
    </row>
    <row r="44" spans="11:11" x14ac:dyDescent="0.25">
      <c r="K44" s="27">
        <v>1</v>
      </c>
    </row>
    <row r="45" spans="11:11" x14ac:dyDescent="0.25">
      <c r="K45" s="2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7" customWidth="1"/>
    <col min="2" max="2" width="22.25" style="27" customWidth="1"/>
    <col min="3" max="3" width="17.375" style="27" customWidth="1"/>
    <col min="4" max="4" width="10.875" style="27"/>
    <col min="5" max="5" width="11.75" style="27" customWidth="1"/>
    <col min="6" max="6" width="12.75" style="27" customWidth="1"/>
    <col min="7" max="7" width="11" style="27" customWidth="1"/>
    <col min="8" max="8" width="24.5" style="27" customWidth="1"/>
    <col min="9" max="9" width="22.25" style="27" customWidth="1"/>
    <col min="10" max="10" width="20.75" style="27" customWidth="1"/>
    <col min="11" max="11" width="44.5" style="27" customWidth="1"/>
    <col min="12" max="16384" width="10.875" style="27"/>
  </cols>
  <sheetData>
    <row r="1" spans="1:11" x14ac:dyDescent="0.25">
      <c r="A1" s="100" t="s">
        <v>56</v>
      </c>
      <c r="B1" s="100" t="s">
        <v>63</v>
      </c>
      <c r="C1" s="100" t="s">
        <v>64</v>
      </c>
      <c r="D1" s="100" t="s">
        <v>5</v>
      </c>
      <c r="E1" s="100" t="s">
        <v>65</v>
      </c>
      <c r="F1" s="100" t="s">
        <v>66</v>
      </c>
      <c r="G1" s="100" t="s">
        <v>67</v>
      </c>
      <c r="H1" s="101" t="s">
        <v>68</v>
      </c>
      <c r="I1" s="101"/>
      <c r="J1" s="101"/>
    </row>
    <row r="2" spans="1:11" x14ac:dyDescent="0.25">
      <c r="A2" s="100"/>
      <c r="B2" s="100"/>
      <c r="C2" s="100"/>
      <c r="D2" s="100"/>
      <c r="E2" s="100"/>
      <c r="F2" s="100"/>
      <c r="G2" s="100"/>
      <c r="H2" s="46" t="s">
        <v>65</v>
      </c>
      <c r="I2" s="46" t="s">
        <v>66</v>
      </c>
      <c r="J2" s="46" t="s">
        <v>67</v>
      </c>
    </row>
    <row r="3" spans="1:11" s="48" customFormat="1" x14ac:dyDescent="0.25">
      <c r="A3" s="47" t="s">
        <v>69</v>
      </c>
      <c r="B3" s="47" t="s">
        <v>70</v>
      </c>
      <c r="C3" s="47" t="s">
        <v>71</v>
      </c>
      <c r="D3" s="47" t="s">
        <v>72</v>
      </c>
      <c r="E3" s="47" t="s">
        <v>73</v>
      </c>
      <c r="F3" s="47"/>
      <c r="G3" s="47"/>
      <c r="H3" s="47" t="s">
        <v>130</v>
      </c>
      <c r="I3" s="47"/>
      <c r="J3" s="47"/>
    </row>
    <row r="4" spans="1:11" s="48" customFormat="1" x14ac:dyDescent="0.25">
      <c r="A4" s="49" t="s">
        <v>57</v>
      </c>
      <c r="B4" s="49" t="s">
        <v>74</v>
      </c>
      <c r="C4" s="49" t="s">
        <v>71</v>
      </c>
      <c r="D4" s="49" t="s">
        <v>72</v>
      </c>
      <c r="E4" s="49" t="s">
        <v>75</v>
      </c>
      <c r="F4" s="49" t="s">
        <v>76</v>
      </c>
      <c r="G4" s="49"/>
      <c r="H4" s="49" t="s">
        <v>131</v>
      </c>
      <c r="I4" s="49" t="s">
        <v>133</v>
      </c>
      <c r="J4" s="49"/>
    </row>
    <row r="5" spans="1:11" s="48" customFormat="1" x14ac:dyDescent="0.25">
      <c r="A5" s="50" t="s">
        <v>77</v>
      </c>
      <c r="B5" s="49" t="s">
        <v>78</v>
      </c>
      <c r="C5" s="49" t="s">
        <v>71</v>
      </c>
      <c r="D5" s="49" t="s">
        <v>72</v>
      </c>
      <c r="E5" s="49" t="s">
        <v>75</v>
      </c>
      <c r="F5" s="49" t="s">
        <v>76</v>
      </c>
      <c r="G5" s="51"/>
      <c r="H5" s="49" t="s">
        <v>131</v>
      </c>
      <c r="I5" s="49" t="s">
        <v>133</v>
      </c>
      <c r="J5" s="51"/>
    </row>
    <row r="6" spans="1:11" s="48" customFormat="1" x14ac:dyDescent="0.25">
      <c r="A6" s="49" t="s">
        <v>58</v>
      </c>
      <c r="B6" s="49" t="s">
        <v>79</v>
      </c>
      <c r="C6" s="49" t="s">
        <v>71</v>
      </c>
      <c r="D6" s="49" t="s">
        <v>72</v>
      </c>
      <c r="E6" s="49" t="s">
        <v>75</v>
      </c>
      <c r="F6" s="49" t="s">
        <v>76</v>
      </c>
      <c r="G6" s="49" t="s">
        <v>73</v>
      </c>
      <c r="H6" s="49" t="s">
        <v>131</v>
      </c>
      <c r="I6" s="49" t="s">
        <v>133</v>
      </c>
      <c r="J6" s="49" t="s">
        <v>134</v>
      </c>
    </row>
    <row r="7" spans="1:11" s="48" customFormat="1" ht="25.5" x14ac:dyDescent="0.25">
      <c r="A7" s="49" t="s">
        <v>80</v>
      </c>
      <c r="B7" s="49" t="s">
        <v>81</v>
      </c>
      <c r="C7" s="49" t="s">
        <v>71</v>
      </c>
      <c r="D7" s="49" t="s">
        <v>72</v>
      </c>
      <c r="E7" s="49" t="s">
        <v>75</v>
      </c>
      <c r="F7" s="49" t="s">
        <v>76</v>
      </c>
      <c r="G7" s="49"/>
      <c r="H7" s="49" t="s">
        <v>131</v>
      </c>
      <c r="I7" s="49" t="s">
        <v>133</v>
      </c>
      <c r="J7" s="49"/>
    </row>
    <row r="8" spans="1:11" s="48" customFormat="1" ht="25.5" x14ac:dyDescent="0.25">
      <c r="A8" s="49" t="s">
        <v>82</v>
      </c>
      <c r="B8" s="49" t="s">
        <v>83</v>
      </c>
      <c r="C8" s="49" t="s">
        <v>71</v>
      </c>
      <c r="D8" s="49" t="s">
        <v>72</v>
      </c>
      <c r="E8" s="49" t="s">
        <v>75</v>
      </c>
      <c r="F8" s="49" t="s">
        <v>76</v>
      </c>
      <c r="G8" s="49"/>
      <c r="H8" s="49" t="s">
        <v>131</v>
      </c>
      <c r="I8" s="49" t="s">
        <v>133</v>
      </c>
      <c r="J8" s="49"/>
    </row>
    <row r="9" spans="1:11" s="48" customFormat="1" x14ac:dyDescent="0.25">
      <c r="A9" s="49" t="s">
        <v>84</v>
      </c>
      <c r="B9" s="49" t="s">
        <v>85</v>
      </c>
      <c r="C9" s="49" t="s">
        <v>71</v>
      </c>
      <c r="D9" s="49" t="s">
        <v>72</v>
      </c>
      <c r="E9" s="49" t="s">
        <v>75</v>
      </c>
      <c r="F9" s="49" t="s">
        <v>76</v>
      </c>
      <c r="G9" s="49"/>
      <c r="H9" s="49" t="s">
        <v>131</v>
      </c>
      <c r="I9" s="49" t="s">
        <v>133</v>
      </c>
      <c r="J9" s="49"/>
    </row>
    <row r="10" spans="1:11" s="48" customFormat="1" x14ac:dyDescent="0.25">
      <c r="A10" s="49" t="s">
        <v>86</v>
      </c>
      <c r="B10" s="49" t="s">
        <v>87</v>
      </c>
      <c r="C10" s="49" t="s">
        <v>71</v>
      </c>
      <c r="D10" s="49" t="s">
        <v>72</v>
      </c>
      <c r="E10" s="49" t="s">
        <v>88</v>
      </c>
      <c r="F10" s="49"/>
      <c r="G10" s="49"/>
      <c r="H10" s="49" t="s">
        <v>130</v>
      </c>
      <c r="I10" s="49" t="s">
        <v>133</v>
      </c>
      <c r="J10" s="49"/>
    </row>
    <row r="11" spans="1:11" s="48" customFormat="1" ht="25.5" x14ac:dyDescent="0.25">
      <c r="A11" s="49" t="s">
        <v>89</v>
      </c>
      <c r="B11" s="49" t="s">
        <v>90</v>
      </c>
      <c r="C11" s="49" t="s">
        <v>71</v>
      </c>
      <c r="D11" s="49" t="s">
        <v>72</v>
      </c>
      <c r="E11" s="49" t="s">
        <v>75</v>
      </c>
      <c r="F11" s="49" t="s">
        <v>76</v>
      </c>
      <c r="G11" s="49"/>
      <c r="H11" s="49" t="s">
        <v>131</v>
      </c>
      <c r="I11" s="49" t="s">
        <v>133</v>
      </c>
      <c r="J11" s="49"/>
    </row>
    <row r="12" spans="1:11" s="48" customFormat="1" x14ac:dyDescent="0.25">
      <c r="A12" s="49" t="s">
        <v>91</v>
      </c>
      <c r="B12" s="49" t="s">
        <v>92</v>
      </c>
      <c r="C12" s="49" t="s">
        <v>71</v>
      </c>
      <c r="D12" s="49" t="s">
        <v>72</v>
      </c>
      <c r="E12" s="49" t="s">
        <v>75</v>
      </c>
      <c r="F12" s="49" t="s">
        <v>76</v>
      </c>
      <c r="G12" s="49"/>
      <c r="H12" s="49" t="s">
        <v>131</v>
      </c>
      <c r="I12" s="49" t="s">
        <v>133</v>
      </c>
      <c r="J12" s="49"/>
    </row>
    <row r="13" spans="1:11" ht="63" x14ac:dyDescent="0.25">
      <c r="A13" s="52" t="s">
        <v>93</v>
      </c>
      <c r="B13" s="52" t="s">
        <v>94</v>
      </c>
      <c r="C13" s="49" t="s">
        <v>71</v>
      </c>
      <c r="D13" s="53" t="s">
        <v>95</v>
      </c>
      <c r="E13" s="53"/>
      <c r="F13" s="54" t="s">
        <v>125</v>
      </c>
      <c r="G13" s="52"/>
      <c r="H13" s="49"/>
      <c r="I13" s="49" t="s">
        <v>130</v>
      </c>
      <c r="J13" s="52"/>
      <c r="K13" s="27" t="s">
        <v>96</v>
      </c>
    </row>
    <row r="14" spans="1:11" x14ac:dyDescent="0.25">
      <c r="A14" s="52" t="s">
        <v>97</v>
      </c>
      <c r="B14" s="52" t="s">
        <v>98</v>
      </c>
      <c r="C14" s="49" t="s">
        <v>71</v>
      </c>
      <c r="D14" s="53" t="s">
        <v>72</v>
      </c>
      <c r="E14" s="53"/>
      <c r="F14" s="54" t="s">
        <v>126</v>
      </c>
      <c r="G14" s="52"/>
      <c r="H14" s="49"/>
      <c r="I14" s="49" t="s">
        <v>130</v>
      </c>
      <c r="J14" s="52"/>
    </row>
    <row r="15" spans="1:11" ht="31.5" x14ac:dyDescent="0.25">
      <c r="A15" s="52" t="s">
        <v>99</v>
      </c>
      <c r="B15" s="52" t="s">
        <v>100</v>
      </c>
      <c r="C15" s="49" t="s">
        <v>101</v>
      </c>
      <c r="D15" s="52" t="s">
        <v>95</v>
      </c>
      <c r="E15" s="52" t="s">
        <v>124</v>
      </c>
      <c r="F15" s="52"/>
      <c r="G15" s="52"/>
      <c r="H15" s="49" t="s">
        <v>130</v>
      </c>
      <c r="I15" s="52"/>
      <c r="J15" s="52"/>
      <c r="K15" s="27" t="s">
        <v>102</v>
      </c>
    </row>
    <row r="16" spans="1:11" ht="94.5" x14ac:dyDescent="0.25">
      <c r="A16" s="54" t="s">
        <v>103</v>
      </c>
      <c r="B16" s="54"/>
      <c r="C16" s="50" t="s">
        <v>101</v>
      </c>
      <c r="D16" s="54" t="s">
        <v>104</v>
      </c>
      <c r="E16" s="53" t="s">
        <v>122</v>
      </c>
      <c r="F16" s="53" t="s">
        <v>123</v>
      </c>
      <c r="G16" s="53"/>
      <c r="H16" s="54" t="s">
        <v>132</v>
      </c>
      <c r="I16" s="54" t="s">
        <v>135</v>
      </c>
      <c r="J16" s="53"/>
      <c r="K16" s="55" t="s">
        <v>105</v>
      </c>
    </row>
    <row r="17" spans="1:11" ht="25.5" x14ac:dyDescent="0.25">
      <c r="A17" s="49" t="s">
        <v>106</v>
      </c>
      <c r="B17" s="49"/>
      <c r="C17" s="49" t="s">
        <v>71</v>
      </c>
      <c r="D17" s="49" t="s">
        <v>72</v>
      </c>
      <c r="E17" s="49" t="s">
        <v>107</v>
      </c>
      <c r="F17" s="49" t="s">
        <v>108</v>
      </c>
      <c r="G17" s="49"/>
      <c r="H17" s="56" t="s">
        <v>109</v>
      </c>
      <c r="I17" s="56" t="s">
        <v>110</v>
      </c>
      <c r="J17" s="49"/>
      <c r="K17" s="57" t="s">
        <v>111</v>
      </c>
    </row>
    <row r="20" spans="1:11" x14ac:dyDescent="0.25">
      <c r="A20" s="58" t="s">
        <v>112</v>
      </c>
    </row>
    <row r="21" spans="1:11" x14ac:dyDescent="0.25">
      <c r="A21" s="59" t="s">
        <v>113</v>
      </c>
      <c r="B21" s="60" t="s">
        <v>136</v>
      </c>
      <c r="C21" s="61" t="s">
        <v>22</v>
      </c>
      <c r="D21" s="60"/>
      <c r="E21" s="60"/>
    </row>
    <row r="22" spans="1:11" x14ac:dyDescent="0.25">
      <c r="A22" s="62" t="s">
        <v>114</v>
      </c>
      <c r="B22" s="68" t="s">
        <v>137</v>
      </c>
      <c r="C22" s="64" t="s">
        <v>138</v>
      </c>
      <c r="D22" s="63"/>
      <c r="E22" s="63"/>
    </row>
    <row r="23" spans="1:11" x14ac:dyDescent="0.25">
      <c r="A23" s="62" t="s">
        <v>115</v>
      </c>
      <c r="B23" s="68" t="s">
        <v>139</v>
      </c>
      <c r="C23" s="64" t="s">
        <v>140</v>
      </c>
      <c r="D23" s="63"/>
      <c r="E23" s="63"/>
    </row>
    <row r="24" spans="1:11" ht="31.5" x14ac:dyDescent="0.25">
      <c r="A24" s="62" t="s">
        <v>116</v>
      </c>
      <c r="B24" s="63" t="s">
        <v>141</v>
      </c>
      <c r="C24" s="64" t="s">
        <v>144</v>
      </c>
      <c r="D24" s="63"/>
      <c r="E24" s="63"/>
    </row>
    <row r="25" spans="1:11" x14ac:dyDescent="0.25">
      <c r="A25" s="62" t="s">
        <v>117</v>
      </c>
      <c r="B25" s="63" t="s">
        <v>142</v>
      </c>
      <c r="C25" s="64" t="s">
        <v>143</v>
      </c>
      <c r="D25" s="63"/>
      <c r="E25" s="63"/>
    </row>
    <row r="26" spans="1:11" ht="63" x14ac:dyDescent="0.25">
      <c r="A26" s="62" t="s">
        <v>118</v>
      </c>
      <c r="B26" s="63" t="s">
        <v>119</v>
      </c>
      <c r="C26" s="64" t="s">
        <v>120</v>
      </c>
      <c r="D26" s="63"/>
      <c r="E26" s="6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2015-03-24T14:49:01Z</dcterms:modified>
</cp:coreProperties>
</file>