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2\"/>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9" i="1" l="1"/>
  <c r="I19" i="1"/>
  <c r="F19" i="1"/>
  <c r="G19" i="1"/>
  <c r="C14" i="1"/>
  <c r="I14" i="1"/>
  <c r="F14" i="1"/>
  <c r="G14" i="1"/>
  <c r="C15" i="1"/>
  <c r="I15" i="1"/>
  <c r="F15" i="1"/>
  <c r="G15" i="1"/>
  <c r="C16" i="1"/>
  <c r="I16" i="1"/>
  <c r="F16" i="1"/>
  <c r="G16" i="1"/>
  <c r="C17" i="1"/>
  <c r="I17" i="1"/>
  <c r="F17" i="1"/>
  <c r="G17" i="1"/>
  <c r="C18" i="1"/>
  <c r="I18" i="1"/>
  <c r="F18" i="1"/>
  <c r="G18" i="1"/>
  <c r="H17" i="1"/>
  <c r="C13" i="1"/>
  <c r="I13" i="1"/>
  <c r="F13" i="1"/>
  <c r="G13" i="1"/>
  <c r="C12" i="1"/>
  <c r="F12" i="1"/>
  <c r="G12" i="1"/>
  <c r="C11" i="1"/>
  <c r="F11" i="1"/>
  <c r="G11" i="1"/>
  <c r="C10" i="1"/>
  <c r="I10" i="1"/>
  <c r="F10" i="1"/>
  <c r="G10" i="1"/>
  <c r="H10"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H13" i="1"/>
  <c r="H14" i="1"/>
  <c r="H15" i="1"/>
  <c r="H16"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21" i="2"/>
  <c r="I21" i="2"/>
  <c r="J21" i="2"/>
  <c r="K45" i="2"/>
  <c r="D17" i="2"/>
  <c r="D18" i="2"/>
  <c r="D5" i="2"/>
  <c r="D7" i="2"/>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5" i="1"/>
</calcChain>
</file>

<file path=xl/sharedStrings.xml><?xml version="1.0" encoding="utf-8"?>
<sst xmlns="http://schemas.openxmlformats.org/spreadsheetml/2006/main" count="273" uniqueCount="170">
  <si>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</si>
  <si>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</si>
  <si>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</si>
  <si>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</si>
  <si>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</si>
  <si>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</si>
  <si>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</si>
  <si>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</si>
  <si>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</si>
  <si>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</si>
  <si>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</si>
  <si>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</si>
  <si>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</si>
  <si>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</si>
  <si>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</si>
  <si>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</si>
  <si>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</si>
  <si>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</si>
  <si>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</si>
  <si>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</si>
  <si>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</si>
  <si>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</si>
  <si>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</si>
  <si>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</si>
  <si>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</si>
  <si>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</si>
  <si>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</si>
  <si>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</si>
  <si>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</si>
  <si>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</si>
  <si>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</si>
  <si>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</si>
  <si>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</si>
  <si>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</si>
  <si>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</si>
  <si>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</si>
  <si>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</si>
  <si>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</si>
  <si>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</si>
  <si>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</si>
  <si>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</si>
  <si>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</si>
  <si>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</si>
  <si>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</si>
  <si>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</si>
  <si>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</si>
  <si>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</si>
  <si>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</si>
  <si>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</si>
  <si>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</si>
  <si>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</si>
  <si>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</si>
  <si>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</si>
  <si>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</si>
  <si>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</si>
  <si>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</si>
  <si>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</si>
  <si>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</si>
  <si>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</si>
  <si>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</si>
  <si>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</si>
  <si>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</si>
  <si>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</si>
  <si>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</si>
  <si>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</si>
  <si>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</si>
  <si>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</si>
  <si>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</si>
  <si>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</si>
  <si>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</si>
  <si>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</si>
  <si>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</si>
  <si>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</si>
  <si>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</si>
  <si>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</si>
  <si>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</si>
  <si>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</si>
  <si>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</si>
  <si>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</si>
  <si>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</si>
  <si>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</si>
  <si>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</si>
  <si>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</si>
  <si>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</si>
  <si>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</si>
  <si>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</si>
  <si>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</si>
  <si>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</si>
  <si>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</si>
  <si>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</si>
  <si>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</si>
  <si>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</si>
  <si>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</si>
  <si>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</si>
  <si>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</si>
  <si>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</si>
  <si>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</si>
  <si>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</si>
  <si>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</si>
  <si>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</si>
  <si>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</si>
  <si>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</si>
  <si>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</si>
  <si>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</si>
  <si>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</si>
  <si>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</si>
  <si>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</si>
  <si>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</si>
  <si>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</si>
  <si>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</si>
  <si>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</si>
  <si>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</si>
  <si>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</si>
  <si>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</si>
  <si>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</si>
  <si>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</si>
  <si>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</si>
  <si>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</si>
  <si>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</si>
  <si>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</si>
  <si>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</si>
  <si>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</si>
  <si>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</si>
  <si>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</si>
  <si>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</si>
  <si>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</si>
  <si>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</si>
  <si>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</si>
  <si>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</si>
  <si>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</si>
  <si>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</si>
  <si>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</si>
  <si>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</si>
  <si>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</si>
  <si>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</si>
  <si>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</si>
  <si>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</si>
  <si>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</si>
  <si>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</si>
  <si>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</si>
  <si>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</si>
  <si>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</si>
  <si>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</si>
  <si>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</si>
  <si>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</si>
  <si>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</si>
  <si>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</si>
  <si>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IMG02</t>
  </si>
  <si>
    <t>Números Reales</t>
  </si>
  <si>
    <t>Cristhian Bello</t>
  </si>
  <si>
    <t>IMG03</t>
  </si>
  <si>
    <t>IMG04</t>
  </si>
  <si>
    <t>IMG05</t>
  </si>
  <si>
    <t>IMG06</t>
  </si>
  <si>
    <t>IMG07</t>
  </si>
  <si>
    <t>IMG08</t>
  </si>
  <si>
    <t>IMG09</t>
  </si>
  <si>
    <t>Grafica de la funcion tan(x)</t>
  </si>
  <si>
    <t>Realizar  la gráfica de -x^4+4=f(x)</t>
  </si>
  <si>
    <t>IMG10</t>
  </si>
  <si>
    <t>Ver observaciones</t>
  </si>
  <si>
    <t>MA_11_01_REC100</t>
  </si>
  <si>
    <t>En las imágenes de este recurso. No se deben escribir las formulas.</t>
  </si>
  <si>
    <t>Grafica de la funcion tan(x); En las imágenes de este recurso. No se deben escribir las formulas.</t>
  </si>
  <si>
    <t>Grafica de la funcion 3x^3/(X^4-3), En las imágenes de este recurso. No se deben escribir las formulas.</t>
  </si>
  <si>
    <t>Representacion grafica de la funcion f(x)=x^3-x+2; En las imágenes de este recurso. No se deben escribir las formulas.</t>
  </si>
  <si>
    <t>Grafica de la funcion f(x)=3x-2; En las imágenes de este recurso. No se deben escribir las formulas.</t>
  </si>
  <si>
    <t>Grafica de la funcion x^2-2x-2; En las imágenes de este recurso. No se deben escribir las formulas.</t>
  </si>
  <si>
    <t>Grafica de la funcion 2^x=f(x); En las imágenes de este recurso. No se deben escribir las formulas.</t>
  </si>
  <si>
    <t>Grafica de la funcion f(X)=ln(x); En las imágenes de este recurso. No se deben escribir las formulas.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</si>
</sst>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000000"/>
      <name val="Times New Roman"/>
      <family val="1"/>
    </font>
  </fonts>
  <fills count="11">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0" fontId="0" fillId="0" borderId="31" xfId="0" quotePrefix="1" applyBorder="1" applyAlignment="1">
      <alignment vertical="center" wrapText="1"/>
    </xf>
    <xf numFmtId="0" fontId="3" fillId="5" borderId="36" xfId="0" applyFont="1" applyFill="1" applyBorder="1" applyAlignment="1">
      <alignment horizontal="center" vertical="center" wrapText="1"/>
    </xf>
    <xf numFmtId="1" fontId="2" fillId="9" borderId="5" xfId="0" applyNumberFormat="1" applyFont="1" applyFill="1" applyBorder="1" applyAlignment="1">
      <alignment vertical="center" wrapText="1"/>
    </xf>
    <xf numFmtId="0" fontId="6" fillId="9" borderId="5" xfId="0" applyFont="1" applyFill="1" applyBorder="1" applyAlignment="1">
      <alignment horizontal="center" vertical="center" wrapText="1"/>
    </xf>
    <xf numFmtId="1" fontId="2" fillId="9" borderId="5" xfId="0" applyNumberFormat="1" applyFont="1" applyFill="1" applyBorder="1" applyAlignment="1">
      <alignment horizontal="left" vertical="center" wrapText="1"/>
    </xf>
    <xf numFmtId="0" fontId="2" fillId="9" borderId="5" xfId="0" applyFont="1" applyFill="1" applyBorder="1" applyAlignment="1">
      <alignment vertical="center" wrapText="1"/>
    </xf>
    <xf numFmtId="0" fontId="0" fillId="9" borderId="5" xfId="0" applyFill="1" applyBorder="1"/>
    <xf numFmtId="0" fontId="20" fillId="9" borderId="5" xfId="0" applyFont="1" applyFill="1" applyBorder="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xf numFmtId="0" fontId="2" fillId="9" borderId="5" xfId="0" applyFont="1" applyFill="1" applyBorder="1" applyAlignment="1">
      <alignment wrapText="1"/>
    </xf>
    <xf numFmtId="1" fontId="2" fillId="10" borderId="5" xfId="0" applyNumberFormat="1" applyFont="1" applyFill="1" applyBorder="1" applyAlignment="1">
      <alignment vertical="center" wrapText="1"/>
    </xf>
    <xf numFmtId="0" fontId="6" fillId="10" borderId="5" xfId="0" applyFont="1" applyFill="1" applyBorder="1" applyAlignment="1">
      <alignment horizontal="center" vertical="center" wrapText="1"/>
    </xf>
    <xf numFmtId="1" fontId="2" fillId="10" borderId="5" xfId="0" applyNumberFormat="1" applyFont="1" applyFill="1" applyBorder="1" applyAlignment="1">
      <alignment horizontal="left" vertical="center" wrapText="1"/>
    </xf>
    <xf numFmtId="0" fontId="2" fillId="10" borderId="5" xfId="0" applyFont="1" applyFill="1" applyBorder="1" applyAlignment="1">
      <alignment vertical="center" wrapText="1"/>
    </xf>
    <xf numFmtId="0" fontId="2" fillId="10" borderId="5" xfId="0" applyFont="1" applyFill="1" applyBorder="1" applyAlignment="1">
      <alignment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1738313</xdr:colOff>
      <xdr:row>15</xdr:row>
      <xdr:rowOff>285749</xdr:rowOff>
    </xdr:from>
    <xdr:to>
      <xdr:col>9</xdr:col>
      <xdr:colOff>4071937</xdr:colOff>
      <xdr:row>15</xdr:row>
      <xdr:rowOff>1690686</xdr:rowOff>
    </xdr:to>
    <xdr:pic>
      <xdr:nvPicPr>
        <xdr:cNvPr id="16" name="Imagen 15"/>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40063" y="16644937"/>
          <a:ext cx="2333624" cy="1404937"/>
        </a:xfrm>
        <a:prstGeom prst="rect">
          <a:avLst/>
        </a:prstGeom>
        <a:noFill/>
        <a:ln>
          <a:noFill/>
        </a:ln>
      </xdr:spPr>
    </xdr:pic>
    <xdr:clientData/>
  </xdr:twoCellAnchor>
  <xdr:twoCellAnchor editAs="oneCell">
    <xdr:from>
      <xdr:col>9</xdr:col>
      <xdr:colOff>1309687</xdr:colOff>
      <xdr:row>14</xdr:row>
      <xdr:rowOff>476250</xdr:rowOff>
    </xdr:from>
    <xdr:to>
      <xdr:col>9</xdr:col>
      <xdr:colOff>5148897</xdr:colOff>
      <xdr:row>14</xdr:row>
      <xdr:rowOff>1961515</xdr:rowOff>
    </xdr:to>
    <xdr:pic>
      <xdr:nvPicPr>
        <xdr:cNvPr id="23" name="Imagen 22"/>
        <xdr:cNvPicPr/>
      </xdr:nvPicPr>
      <xdr:blipFill>
        <a:blip xmlns:r="http://schemas.openxmlformats.org/officeDocument/2006/relationships" r:embed="rId2"/>
        <a:stretch>
          <a:fillRect/>
        </a:stretch>
      </xdr:blipFill>
      <xdr:spPr>
        <a:xfrm>
          <a:off x="15311437" y="14549438"/>
          <a:ext cx="3839210" cy="1485265"/>
        </a:xfrm>
        <a:prstGeom prst="rect">
          <a:avLst/>
        </a:prstGeom>
      </xdr:spPr>
    </xdr:pic>
    <xdr:clientData/>
  </xdr:twoCellAnchor>
  <xdr:twoCellAnchor editAs="oneCell">
    <xdr:from>
      <xdr:col>9</xdr:col>
      <xdr:colOff>1190625</xdr:colOff>
      <xdr:row>16</xdr:row>
      <xdr:rowOff>428624</xdr:rowOff>
    </xdr:from>
    <xdr:to>
      <xdr:col>9</xdr:col>
      <xdr:colOff>4714875</xdr:colOff>
      <xdr:row>16</xdr:row>
      <xdr:rowOff>1738311</xdr:rowOff>
    </xdr:to>
    <xdr:pic>
      <xdr:nvPicPr>
        <xdr:cNvPr id="24" name="Imagen 23"/>
        <xdr:cNvPicPr/>
      </xdr:nvPicPr>
      <xdr:blipFill>
        <a:blip xmlns:r="http://schemas.openxmlformats.org/officeDocument/2006/relationships" r:embed="rId3"/>
        <a:stretch>
          <a:fillRect/>
        </a:stretch>
      </xdr:blipFill>
      <xdr:spPr>
        <a:xfrm>
          <a:off x="15192375" y="18764249"/>
          <a:ext cx="3524250" cy="1309687"/>
        </a:xfrm>
        <a:prstGeom prst="rect">
          <a:avLst/>
        </a:prstGeom>
      </xdr:spPr>
    </xdr:pic>
    <xdr:clientData/>
  </xdr:twoCellAnchor>
  <xdr:twoCellAnchor editAs="oneCell">
    <xdr:from>
      <xdr:col>9</xdr:col>
      <xdr:colOff>1571625</xdr:colOff>
      <xdr:row>9</xdr:row>
      <xdr:rowOff>547687</xdr:rowOff>
    </xdr:from>
    <xdr:to>
      <xdr:col>9</xdr:col>
      <xdr:colOff>4422775</xdr:colOff>
      <xdr:row>9</xdr:row>
      <xdr:rowOff>1650682</xdr:rowOff>
    </xdr:to>
    <xdr:pic>
      <xdr:nvPicPr>
        <xdr:cNvPr id="11" name="Imagen 10"/>
        <xdr:cNvPicPr/>
      </xdr:nvPicPr>
      <xdr:blipFill>
        <a:blip xmlns:r="http://schemas.openxmlformats.org/officeDocument/2006/relationships" r:embed="rId4"/>
        <a:stretch>
          <a:fillRect/>
        </a:stretch>
      </xdr:blipFill>
      <xdr:spPr>
        <a:xfrm>
          <a:off x="15573375" y="2524125"/>
          <a:ext cx="2851150" cy="1102995"/>
        </a:xfrm>
        <a:prstGeom prst="rect">
          <a:avLst/>
        </a:prstGeom>
      </xdr:spPr>
    </xdr:pic>
    <xdr:clientData/>
  </xdr:twoCellAnchor>
  <xdr:twoCellAnchor editAs="oneCell">
    <xdr:from>
      <xdr:col>9</xdr:col>
      <xdr:colOff>1690686</xdr:colOff>
      <xdr:row>11</xdr:row>
      <xdr:rowOff>404812</xdr:rowOff>
    </xdr:from>
    <xdr:to>
      <xdr:col>9</xdr:col>
      <xdr:colOff>4732971</xdr:colOff>
      <xdr:row>11</xdr:row>
      <xdr:rowOff>1582102</xdr:rowOff>
    </xdr:to>
    <xdr:pic>
      <xdr:nvPicPr>
        <xdr:cNvPr id="12" name="Imagen 11"/>
        <xdr:cNvPicPr/>
      </xdr:nvPicPr>
      <xdr:blipFill>
        <a:blip xmlns:r="http://schemas.openxmlformats.org/officeDocument/2006/relationships" r:embed="rId5"/>
        <a:stretch>
          <a:fillRect/>
        </a:stretch>
      </xdr:blipFill>
      <xdr:spPr>
        <a:xfrm>
          <a:off x="15692436" y="6143625"/>
          <a:ext cx="3042285" cy="1177290"/>
        </a:xfrm>
        <a:prstGeom prst="rect">
          <a:avLst/>
        </a:prstGeom>
      </xdr:spPr>
    </xdr:pic>
    <xdr:clientData/>
  </xdr:twoCellAnchor>
  <xdr:twoCellAnchor editAs="oneCell">
    <xdr:from>
      <xdr:col>9</xdr:col>
      <xdr:colOff>925288</xdr:colOff>
      <xdr:row>13</xdr:row>
      <xdr:rowOff>563986</xdr:rowOff>
    </xdr:from>
    <xdr:to>
      <xdr:col>9</xdr:col>
      <xdr:colOff>4667252</xdr:colOff>
      <xdr:row>13</xdr:row>
      <xdr:rowOff>2011868</xdr:rowOff>
    </xdr:to>
    <xdr:pic>
      <xdr:nvPicPr>
        <xdr:cNvPr id="2" name="Imagen 1"/>
        <xdr:cNvPicPr>
          <a:picLocks noChangeAspect="1"/>
        </xdr:cNvPicPr>
      </xdr:nvPicPr>
      <xdr:blipFill>
        <a:blip xmlns:r="http://schemas.openxmlformats.org/officeDocument/2006/relationships" r:embed="rId6"/>
        <a:stretch>
          <a:fillRect/>
        </a:stretch>
      </xdr:blipFill>
      <xdr:spPr>
        <a:xfrm>
          <a:off x="14927038" y="11871522"/>
          <a:ext cx="3741964" cy="14478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67"/>
  <sheetViews>
    <sheetView showGridLines="0" tabSelected="1" topLeftCell="G1" zoomScale="85" zoomScaleNormal="85" zoomScalePageLayoutView="140" workbookViewId="0">
      <pane ySplit="9" topLeftCell="A18" activePane="bottomLeft" state="frozen"/>
      <selection pane="bottomLeft" activeCell="I18" sqref="I18"/>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0.37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80" t="s">
        <v>21</v>
      </c>
      <c r="D2" s="81"/>
      <c r="F2" s="73" t="s">
        <v>0</v>
      </c>
      <c r="G2" s="74"/>
      <c r="H2" s="42"/>
      <c r="I2" s="42"/>
      <c r="J2" s="16"/>
    </row>
    <row r="3" spans="1:16" ht="15.75" x14ac:dyDescent="0.25">
      <c r="A3" s="1"/>
      <c r="B3" s="4" t="s">
        <v>8</v>
      </c>
      <c r="C3" s="82">
        <v>11</v>
      </c>
      <c r="D3" s="83"/>
      <c r="F3" s="75"/>
      <c r="G3" s="76"/>
      <c r="H3" s="42"/>
      <c r="I3" s="42"/>
      <c r="J3" s="16"/>
    </row>
    <row r="4" spans="1:16" ht="16.5" x14ac:dyDescent="0.3">
      <c r="A4" s="1"/>
      <c r="B4" s="4" t="s">
        <v>54</v>
      </c>
      <c r="C4" s="82" t="s">
        <v>148</v>
      </c>
      <c r="D4" s="83"/>
      <c r="E4" s="5"/>
      <c r="F4" s="41" t="s">
        <v>55</v>
      </c>
      <c r="G4" s="40" t="s">
        <v>56</v>
      </c>
      <c r="H4" s="42"/>
      <c r="I4" s="42"/>
      <c r="J4" s="16"/>
      <c r="K4" s="16"/>
    </row>
    <row r="5" spans="1:16" ht="16.5" thickBot="1" x14ac:dyDescent="0.3">
      <c r="A5" s="1"/>
      <c r="B5" s="6" t="s">
        <v>1</v>
      </c>
      <c r="C5" s="84" t="s">
        <v>149</v>
      </c>
      <c r="D5" s="85"/>
      <c r="E5" s="5"/>
      <c r="F5" s="39" t="str">
        <f>IF(G4="Recurso","Motor del recurso","")</f>
        <v>Motor del recurso</v>
      </c>
      <c r="G5" s="39" t="s">
        <v>57</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161</v>
      </c>
      <c r="D7" s="25"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2" t="s">
        <v>121</v>
      </c>
      <c r="J9" s="66" t="s">
        <v>6</v>
      </c>
      <c r="K9" s="21" t="s">
        <v>7</v>
      </c>
    </row>
    <row r="10" spans="1:16" s="12" customFormat="1" ht="147.75" customHeight="1" x14ac:dyDescent="0.25">
      <c r="A10" s="67" t="s">
        <v>142</v>
      </c>
      <c r="B10" s="68" t="s">
        <v>160</v>
      </c>
      <c r="C10" s="69" t="str">
        <f>IF(OR(B10&lt;&gt;"",J10&lt;&gt;""),IF($G$4="Recurso",CONCATENATE($G$4," ",$G$5),$G$4),"")</f>
        <v>Recurso M5A</v>
      </c>
      <c r="D10" s="70" t="s">
        <v>145</v>
      </c>
      <c r="E10" s="70" t="s">
        <v>146</v>
      </c>
      <c r="F10" s="70" t="str">
        <f t="shared" ref="F10" si="0">IF(OR(B10&lt;&gt;"",J10&lt;&gt;""),CONCATENATE($C$7,"_",$A10,IF($G$4="Cuaderno de Estudio","_small",CONCATENATE(IF(I10="","","n"),IF(LEFT($G$5,1)="F",".jpg",".png")))),"")</f>
        <v>MA_11_01_REC100_IMG01n.png</v>
      </c>
      <c r="G10" s="70" t="str">
        <f>IF(F10&lt;&gt;"",IF($G$4="Recurso",IF(LEFT($G$5,1)="M",VLOOKUP($G$5,'Definición técnica de imagenes'!$A$3:$G$17,5,FALSE),IF($G$5="F1",'Definición técnica de imagenes'!$E$15,'Definición técnica de imagenes'!$F$13)),'Definición técnica de imagenes'!$E$16),"")</f>
        <v>286 x 286 px</v>
      </c>
      <c r="H10" s="70" t="str">
        <f>IF(AND(I10&lt;&gt;"",I10&lt;&gt;0),IF(OR(B10&lt;&gt;"",J10&lt;&gt;""),CONCATENATE($C$7,"_",$A10,IF($G$4="Cuaderno de Estudio","_zoom",CONCATENATE("a",IF(LEFT($G$5,1)="F",".jpg",".png")))),""),"")</f>
        <v>MA_11_01_REC100_IMG01a.png</v>
      </c>
      <c r="I10" s="70" t="str">
        <f>IF(OR(B10&lt;&gt;"",J10&lt;&gt;""),IF($G$4="Recurso",IF(LEFT($G$5,1)="M",IF(VLOOKUP($G$5,'Definición técnica de imagenes'!$A$3:$G$17,6,FALSE)=0,"",VLOOKUP($G$5,'Definición técnica de imagenes'!$A$3:$G$17,6,FALSE)),IF($G$5="F1","","")),'Definición técnica de imagenes'!$F$16),"")</f>
        <v>500 x 500 px</v>
      </c>
      <c r="J10" s="71"/>
      <c r="K10" s="72" t="s">
        <v>162</v>
      </c>
    </row>
    <row r="11" spans="1:16" s="12" customFormat="1" ht="147.75" customHeight="1" x14ac:dyDescent="0.25">
      <c r="A11" s="67" t="s">
        <v>147</v>
      </c>
      <c r="B11" s="68" t="s">
        <v>160</v>
      </c>
      <c r="C11" s="69" t="str">
        <f>IF(OR(B11&lt;&gt;"",K11&lt;&gt;""),IF($G$4="Recurso",CONCATENATE($G$4," ",$G$5),$G$4),"")</f>
        <v>Recurso M5A</v>
      </c>
      <c r="D11" s="70" t="s">
        <v>145</v>
      </c>
      <c r="E11" s="70" t="s">
        <v>146</v>
      </c>
      <c r="F11" s="70" t="str">
        <f>IF(OR(B11&lt;&gt;"",K11&lt;&gt;""),CONCATENATE($C$7,"_",$A11,IF($G$4="Cuaderno de Estudio","_small",CONCATENATE(IF(I11="","","n"),IF(LEFT($G$5,1)="F",".jpg",".png")))),"")</f>
        <v>MA_11_01_REC100_IMG02.png</v>
      </c>
      <c r="G11" s="70" t="str">
        <f>IF(F11&lt;&gt;"",IF($G$4="Recurso",IF(LEFT($G$5,1)="M",VLOOKUP($G$5,'Definición técnica de imagenes'!$A$3:$G$17,5,FALSE),IF($G$5="F1",'Definición técnica de imagenes'!$E$15,'Definición técnica de imagenes'!$F$13)),'Definición técnica de imagenes'!$E$16),"")</f>
        <v>286 x 286 px</v>
      </c>
      <c r="H11" s="70"/>
      <c r="I11" s="70"/>
      <c r="J11" s="71" t="s">
        <v>158</v>
      </c>
      <c r="K11" s="72" t="s">
        <v>162</v>
      </c>
    </row>
    <row r="12" spans="1:16" s="12" customFormat="1" ht="147.75" customHeight="1" x14ac:dyDescent="0.25">
      <c r="A12" s="67" t="s">
        <v>150</v>
      </c>
      <c r="B12" s="68" t="s">
        <v>160</v>
      </c>
      <c r="C12" s="69" t="str">
        <f>IF(OR(B12&lt;&gt;"",J12&lt;&gt;""),IF($G$4="Recurso",CONCATENATE($G$4," ",$G$5),$G$4),"")</f>
        <v>Recurso M5A</v>
      </c>
      <c r="D12" s="70" t="s">
        <v>145</v>
      </c>
      <c r="E12" s="70" t="s">
        <v>146</v>
      </c>
      <c r="F12" s="70" t="str">
        <f t="shared" ref="F12" si="1">IF(OR(B12&lt;&gt;"",J12&lt;&gt;""),CONCATENATE($C$7,"_",$A12,IF($G$4="Cuaderno de Estudio","_small",CONCATENATE(IF(I12="","","n"),IF(LEFT($G$5,1)="F",".jpg",".png")))),"")</f>
        <v>MA_11_01_REC100_IMG03.png</v>
      </c>
      <c r="G12" s="70" t="str">
        <f>IF(F12&lt;&gt;"",IF($G$4="Recurso",IF(LEFT($G$5,1)="M",VLOOKUP($G$5,'Definición técnica de imagenes'!$A$3:$G$17,5,FALSE),IF($G$5="F1",'Definición técnica de imagenes'!$E$15,'Definición técnica de imagenes'!$F$13)),'Definición técnica de imagenes'!$E$16),"")</f>
        <v>286 x 286 px</v>
      </c>
      <c r="H12" s="70"/>
      <c r="I12" s="70"/>
      <c r="J12" s="71"/>
      <c r="K12" s="72" t="s">
        <v>162</v>
      </c>
    </row>
    <row r="13" spans="1:16" s="12" customFormat="1" ht="133.5" customHeight="1" x14ac:dyDescent="0.25">
      <c r="A13" s="67" t="s">
        <v>151</v>
      </c>
      <c r="B13" s="68" t="s">
        <v>160</v>
      </c>
      <c r="C13" s="69" t="str">
        <f t="shared" ref="C13" si="2">IF(OR(B13&lt;&gt;"",J13&lt;&gt;""),IF($G$4="Recurso",CONCATENATE($G$4," ",$G$5),$G$4),"")</f>
        <v>Recurso M5A</v>
      </c>
      <c r="D13" s="70" t="s">
        <v>145</v>
      </c>
      <c r="E13" s="70" t="s">
        <v>146</v>
      </c>
      <c r="F13" s="70" t="str">
        <f t="shared" ref="F13" si="3">IF(OR(B13&lt;&gt;"",J13&lt;&gt;""),CONCATENATE($C$7,"_",$A13,IF($G$4="Cuaderno de Estudio","_small",CONCATENATE(IF(I13="","","n"),IF(LEFT($G$5,1)="F",".jpg",".png")))),"")</f>
        <v>MA_11_01_REC100_IMG04n.png</v>
      </c>
      <c r="G13" s="70" t="str">
        <f>IF(F13&lt;&gt;"",IF($G$4="Recurso",IF(LEFT($G$5,1)="M",VLOOKUP($G$5,'Definición técnica de imagenes'!$A$3:$G$17,5,FALSE),IF($G$5="F1",'Definición técnica de imagenes'!$E$15,'Definición técnica de imagenes'!$F$13)),'Definición técnica de imagenes'!$E$16),"")</f>
        <v>286 x 286 px</v>
      </c>
      <c r="H13" s="70" t="str">
        <f t="shared" ref="H13:H16" si="4">IF(AND(I13&lt;&gt;"",I13&lt;&gt;0),IF(OR(B13&lt;&gt;"",J13&lt;&gt;""),CONCATENATE($C$7,"_",$A13,IF($G$4="Cuaderno de Estudio","_zoom",CONCATENATE("a",IF(LEFT($G$5,1)="F",".jpg",".png")))),""),"")</f>
        <v>MA_11_01_REC100_IMG04a.png</v>
      </c>
      <c r="I13" s="70" t="str">
        <f>IF(OR(B13&lt;&gt;"",J13&lt;&gt;""),IF($G$4="Recurso",IF(LEFT($G$5,1)="M",IF(VLOOKUP($G$5,'Definición técnica de imagenes'!$A$3:$G$17,6,FALSE)=0,"",VLOOKUP($G$5,'Definición técnica de imagenes'!$A$3:$G$17,6,FALSE)),IF($G$5="F1","","")),'Definición técnica de imagenes'!$F$16),"")</f>
        <v>500 x 500 px</v>
      </c>
      <c r="J13" s="72" t="s">
        <v>157</v>
      </c>
      <c r="K13" s="72" t="s">
        <v>163</v>
      </c>
    </row>
    <row r="14" spans="1:16" s="12" customFormat="1" ht="218.25" customHeight="1" x14ac:dyDescent="0.25">
      <c r="A14" s="67" t="s">
        <v>152</v>
      </c>
      <c r="B14" s="68" t="s">
        <v>160</v>
      </c>
      <c r="C14" s="69" t="str">
        <f t="shared" ref="C14:C18" si="5">IF(OR(B14&lt;&gt;"",J14&lt;&gt;""),IF($G$4="Recurso",CONCATENATE($G$4," ",$G$5),$G$4),"")</f>
        <v>Recurso M5A</v>
      </c>
      <c r="D14" s="70" t="s">
        <v>145</v>
      </c>
      <c r="E14" s="70" t="s">
        <v>146</v>
      </c>
      <c r="F14" s="70" t="str">
        <f t="shared" ref="F14:F18" si="6">IF(OR(B14&lt;&gt;"",J14&lt;&gt;""),CONCATENATE($C$7,"_",$A14,IF($G$4="Cuaderno de Estudio","_small",CONCATENATE(IF(I14="","","n"),IF(LEFT($G$5,1)="F",".jpg",".png")))),"")</f>
        <v>MA_11_01_REC100_IMG05n.png</v>
      </c>
      <c r="G14" s="70" t="str">
        <f>IF(F14&lt;&gt;"",IF($G$4="Recurso",IF(LEFT($G$5,1)="M",VLOOKUP($G$5,'Definición técnica de imagenes'!$A$3:$G$17,5,FALSE),IF($G$5="F1",'Definición técnica de imagenes'!$E$15,'Definición técnica de imagenes'!$F$13)),'Definición técnica de imagenes'!$E$16),"")</f>
        <v>286 x 286 px</v>
      </c>
      <c r="H14" s="70" t="str">
        <f t="shared" si="4"/>
        <v>MA_11_01_REC100_IMG05a.png</v>
      </c>
      <c r="I14" s="70" t="str">
        <f>IF(OR(B14&lt;&gt;"",J14&lt;&gt;""),IF($G$4="Recurso",IF(LEFT($G$5,1)="M",IF(VLOOKUP($G$5,'Definición técnica de imagenes'!$A$3:$G$17,6,FALSE)=0,"",VLOOKUP($G$5,'Definición técnica de imagenes'!$A$3:$G$17,6,FALSE)),IF($G$5="F1","","")),'Definición técnica de imagenes'!$F$16),"")</f>
        <v>500 x 500 px</v>
      </c>
      <c r="J14" s="70"/>
      <c r="K14" s="104" t="s">
        <v>164</v>
      </c>
    </row>
    <row r="15" spans="1:16" s="12" customFormat="1" ht="180.75" customHeight="1" x14ac:dyDescent="0.25">
      <c r="A15" s="67" t="s">
        <v>153</v>
      </c>
      <c r="B15" s="68" t="s">
        <v>160</v>
      </c>
      <c r="C15" s="69" t="str">
        <f t="shared" si="5"/>
        <v>Recurso M5A</v>
      </c>
      <c r="D15" s="70" t="s">
        <v>145</v>
      </c>
      <c r="E15" s="70" t="s">
        <v>146</v>
      </c>
      <c r="F15" s="70" t="str">
        <f t="shared" si="6"/>
        <v>MA_11_01_REC100_IMG06n.png</v>
      </c>
      <c r="G15" s="70" t="str">
        <f>IF(F15&lt;&gt;"",IF($G$4="Recurso",IF(LEFT($G$5,1)="M",VLOOKUP($G$5,'Definición técnica de imagenes'!$A$3:$G$17,5,FALSE),IF($G$5="F1",'Definición técnica de imagenes'!$E$15,'Definición técnica de imagenes'!$F$13)),'Definición técnica de imagenes'!$E$16),"")</f>
        <v>286 x 286 px</v>
      </c>
      <c r="H15" s="70" t="str">
        <f t="shared" si="4"/>
        <v>MA_11_01_REC100_IMG06a.png</v>
      </c>
      <c r="I15" s="70" t="str">
        <f>IF(OR(B15&lt;&gt;"",J15&lt;&gt;""),IF($G$4="Recurso",IF(LEFT($G$5,1)="M",IF(VLOOKUP($G$5,'Definición técnica de imagenes'!$A$3:$G$17,6,FALSE)=0,"",VLOOKUP($G$5,'Definición técnica de imagenes'!$A$3:$G$17,6,FALSE)),IF($G$5="F1","","")),'Definición técnica de imagenes'!$F$16),"")</f>
        <v>500 x 500 px</v>
      </c>
      <c r="J15" s="70"/>
      <c r="K15" s="72" t="s">
        <v>165</v>
      </c>
    </row>
    <row r="16" spans="1:16" s="12" customFormat="1" ht="156" customHeight="1" x14ac:dyDescent="0.25">
      <c r="A16" s="67" t="s">
        <v>154</v>
      </c>
      <c r="B16" s="68" t="s">
        <v>160</v>
      </c>
      <c r="C16" s="69" t="str">
        <f t="shared" si="5"/>
        <v>Recurso M5A</v>
      </c>
      <c r="D16" s="70" t="s">
        <v>145</v>
      </c>
      <c r="E16" s="70" t="s">
        <v>146</v>
      </c>
      <c r="F16" s="70" t="str">
        <f t="shared" si="6"/>
        <v>MA_11_01_REC100_IMG07n.png</v>
      </c>
      <c r="G16" s="70" t="str">
        <f>IF(F16&lt;&gt;"",IF($G$4="Recurso",IF(LEFT($G$5,1)="M",VLOOKUP($G$5,'Definición técnica de imagenes'!$A$3:$G$17,5,FALSE),IF($G$5="F1",'Definición técnica de imagenes'!$E$15,'Definición técnica de imagenes'!$F$13)),'Definición técnica de imagenes'!$E$16),"")</f>
        <v>286 x 286 px</v>
      </c>
      <c r="H16" s="70" t="str">
        <f t="shared" si="4"/>
        <v>MA_11_01_REC100_IMG07a.png</v>
      </c>
      <c r="I16" s="70" t="str">
        <f>IF(OR(B16&lt;&gt;"",J16&lt;&gt;""),IF($G$4="Recurso",IF(LEFT($G$5,1)="M",IF(VLOOKUP($G$5,'Definición técnica de imagenes'!$A$3:$G$17,6,FALSE)=0,"",VLOOKUP($G$5,'Definición técnica de imagenes'!$A$3:$G$17,6,FALSE)),IF($G$5="F1","","")),'Definición técnica de imagenes'!$F$16),"")</f>
        <v>500 x 500 px</v>
      </c>
      <c r="J16" s="70"/>
      <c r="K16" s="104" t="s">
        <v>166</v>
      </c>
    </row>
    <row r="17" spans="1:11" s="12" customFormat="1" ht="184.5" customHeight="1" x14ac:dyDescent="0.25">
      <c r="A17" s="67" t="s">
        <v>155</v>
      </c>
      <c r="B17" s="68" t="s">
        <v>160</v>
      </c>
      <c r="C17" s="69" t="str">
        <f t="shared" si="5"/>
        <v>Recurso M5A</v>
      </c>
      <c r="D17" s="70" t="s">
        <v>145</v>
      </c>
      <c r="E17" s="70" t="s">
        <v>146</v>
      </c>
      <c r="F17" s="70" t="str">
        <f t="shared" si="6"/>
        <v>MA_11_01_REC100_IMG08n.png</v>
      </c>
      <c r="G17" s="70" t="str">
        <f>IF(F17&lt;&gt;"",IF($G$4="Recurso",IF(LEFT($G$5,1)="M",VLOOKUP($G$5,'Definición técnica de imagenes'!$A$3:$G$17,5,FALSE),IF($G$5="F1",'Definición técnica de imagenes'!$E$15,'Definición técnica de imagenes'!$F$13)),'Definición técnica de imagenes'!$E$16),"")</f>
        <v>286 x 286 px</v>
      </c>
      <c r="H17" s="70" t="str">
        <f t="shared" ref="H17:H48" si="7">IF(AND(I17&lt;&gt;"",I17&lt;&gt;0),IF(OR(B17&lt;&gt;"",J17&lt;&gt;""),CONCATENATE($C$7,"_",$A17,IF($G$4="Cuaderno de Estudio","_zoom",CONCATENATE("a",IF(LEFT($G$5,1)="F",".jpg",".png")))),""),"")</f>
        <v>MA_11_01_REC100_IMG08a.png</v>
      </c>
      <c r="I17" s="70" t="str">
        <f>IF(OR(B17&lt;&gt;"",J17&lt;&gt;""),IF($G$4="Recurso",IF(LEFT($G$5,1)="M",IF(VLOOKUP($G$5,'Definición técnica de imagenes'!$A$3:$G$17,6,FALSE)=0,"",VLOOKUP($G$5,'Definición técnica de imagenes'!$A$3:$G$17,6,FALSE)),IF($G$5="F1","","")),'Definición técnica de imagenes'!$F$16),"")</f>
        <v>500 x 500 px</v>
      </c>
      <c r="J17" s="70"/>
      <c r="K17" s="104" t="s">
        <v>167</v>
      </c>
    </row>
    <row r="18" spans="1:11" s="12" customFormat="1" ht="54" x14ac:dyDescent="0.25">
      <c r="A18" s="67" t="s">
        <v>156</v>
      </c>
      <c r="B18" s="68" t="s">
        <v>160</v>
      </c>
      <c r="C18" s="69" t="str">
        <f t="shared" si="5"/>
        <v>Recurso M5A</v>
      </c>
      <c r="D18" s="70" t="s">
        <v>145</v>
      </c>
      <c r="E18" s="70" t="s">
        <v>146</v>
      </c>
      <c r="F18" s="70" t="str">
        <f t="shared" si="6"/>
        <v>MA_11_01_REC100_IMG09n.png</v>
      </c>
      <c r="G18" s="70" t="str">
        <f>IF(F18&lt;&gt;"",IF($G$4="Recurso",IF(LEFT($G$5,1)="M",VLOOKUP($G$5,'Definición técnica de imagenes'!$A$3:$G$17,5,FALSE),IF($G$5="F1",'Definición técnica de imagenes'!$E$15,'Definición técnica de imagenes'!$F$13)),'Definición técnica de imagenes'!$E$16),"")</f>
        <v>286 x 286 px</v>
      </c>
      <c r="H18" s="70" t="str">
        <f t="shared" si="7"/>
        <v>MA_11_01_REC100_IMG09a.png</v>
      </c>
      <c r="I18" s="70" t="str">
        <f>IF(OR(B18&lt;&gt;"",J18&lt;&gt;""),IF($G$4="Recurso",IF(LEFT($G$5,1)="M",IF(VLOOKUP($G$5,'Definición técnica de imagenes'!$A$3:$G$17,6,FALSE)=0,"",VLOOKUP($G$5,'Definición técnica de imagenes'!$A$3:$G$17,6,FALSE)),IF($G$5="F1","","")),'Definición técnica de imagenes'!$F$16),"")</f>
        <v>500 x 500 px</v>
      </c>
      <c r="J18" s="70"/>
      <c r="K18" s="104" t="s">
        <v>168</v>
      </c>
    </row>
    <row r="19" spans="1:11" s="12" customFormat="1" ht="54" x14ac:dyDescent="0.25">
      <c r="A19" s="105" t="s">
        <v>159</v>
      </c>
      <c r="B19" s="106" t="s">
        <v>160</v>
      </c>
      <c r="C19" s="107" t="str">
        <f t="shared" ref="C19" si="8">IF(OR(B19&lt;&gt;"",J19&lt;&gt;""),IF($G$4="Recurso",CONCATENATE($G$4," ",$G$5),$G$4),"")</f>
        <v>Recurso M5A</v>
      </c>
      <c r="D19" s="108" t="s">
        <v>145</v>
      </c>
      <c r="E19" s="108" t="s">
        <v>146</v>
      </c>
      <c r="F19" s="108" t="str">
        <f t="shared" ref="F19" si="9">IF(OR(B19&lt;&gt;"",J19&lt;&gt;""),CONCATENATE($C$7,"_",$A19,IF($G$4="Cuaderno de Estudio","_small",CONCATENATE(IF(I19="","","n"),IF(LEFT($G$5,1)="F",".jpg",".png")))),"")</f>
        <v>MA_11_01_REC100_IMG10n.png</v>
      </c>
      <c r="G19" s="108" t="str">
        <f>IF(F19&lt;&gt;"",IF($G$4="Recurso",IF(LEFT($G$5,1)="M",VLOOKUP($G$5,'Definición técnica de imagenes'!$A$3:$G$17,5,FALSE),IF($G$5="F1",'Definición técnica de imagenes'!$E$15,'Definición técnica de imagenes'!$F$13)),'Definición técnica de imagenes'!$E$16),"")</f>
        <v>286 x 286 px</v>
      </c>
      <c r="H19" s="108" t="str">
        <f t="shared" si="7"/>
        <v>MA_11_01_REC100_IMG10a.png</v>
      </c>
      <c r="I19" s="108" t="str">
        <f>IF(OR(B19&lt;&gt;"",J19&lt;&gt;""),IF($G$4="Recurso",IF(LEFT($G$5,1)="M",IF(VLOOKUP($G$5,'Definición técnica de imagenes'!$A$3:$G$17,6,FALSE)=0,"",VLOOKUP($G$5,'Definición técnica de imagenes'!$A$3:$G$17,6,FALSE)),IF($G$5="F1","","")),'Definición técnica de imagenes'!$F$16),"")</f>
        <v>500 x 500 px</v>
      </c>
      <c r="J19" s="108"/>
      <c r="K19" s="109" t="s">
        <v>169</v>
      </c>
    </row>
    <row r="20" spans="1:11" s="12" customFormat="1" x14ac:dyDescent="0.25">
      <c r="A20" s="13"/>
      <c r="B20" s="22"/>
      <c r="C20" s="22"/>
      <c r="D20" s="14"/>
      <c r="E20" s="14"/>
      <c r="F20" s="14" t="str">
        <f t="shared" ref="F20:F48" si="10">IF(OR(B20&lt;&gt;"",J20&lt;&gt;""),CONCATENATE($C$7,"_",$A20,IF($G$4="Cuaderno de Estudio","_small",CONCATENATE(IF(I20="","","n"),IF(LEFT($G$5,1)="F",".jpg",".png")))),"")</f>
        <v/>
      </c>
      <c r="G20" s="14" t="str">
        <f>IF(F20&lt;&gt;"",IF($G$4="Recurso",IF(LEFT($G$5,1)="M",VLOOKUP($G$5,'Definición técnica de imagenes'!$A$3:$G$17,5,FALSE),IF($G$5="F1",'Definición técnica de imagenes'!$E$15,'Definición técnica de imagenes'!$F$13)),'Definición técnica de imagenes'!$E$16),"")</f>
        <v/>
      </c>
      <c r="H20" s="14" t="str">
        <f t="shared" si="7"/>
        <v/>
      </c>
      <c r="I20" s="14" t="str">
        <f>IF(OR(B20&lt;&gt;"",J20&lt;&gt;""),IF($G$4="Recurso",IF(LEFT($G$5,1)="M",IF(VLOOKUP($G$5,'Definición técnica de imagenes'!$A$3:$G$17,6,FALSE)=0,"",VLOOKUP($G$5,'Definición técnica de imagenes'!$A$3:$G$17,6,FALSE)),IF($G$5="F1","","")),'Definición técnica de imagenes'!$F$16),"")</f>
        <v/>
      </c>
      <c r="J20" s="14"/>
      <c r="K20" s="15"/>
    </row>
    <row r="21" spans="1:11" s="12" customFormat="1" x14ac:dyDescent="0.25">
      <c r="A21" s="13"/>
      <c r="B21" s="13"/>
      <c r="C21" s="13"/>
      <c r="D21" s="14"/>
      <c r="E21" s="14"/>
      <c r="F21" s="14" t="str">
        <f t="shared" si="10"/>
        <v/>
      </c>
      <c r="G21" s="14" t="str">
        <f>IF(F21&lt;&gt;"",IF($G$4="Recurso",IF(LEFT($G$5,1)="M",VLOOKUP($G$5,'Definición técnica de imagenes'!$A$3:$G$17,5,FALSE),IF($G$5="F1",'Definición técnica de imagenes'!$E$15,'Definición técnica de imagenes'!$F$13)),'Definición técnica de imagenes'!$E$16),"")</f>
        <v/>
      </c>
      <c r="H21" s="14" t="str">
        <f t="shared" si="7"/>
        <v/>
      </c>
      <c r="I21" s="14" t="str">
        <f>IF(OR(B21&lt;&gt;"",J21&lt;&gt;""),IF($G$4="Recurso",IF(LEFT($G$5,1)="M",IF(VLOOKUP($G$5,'Definición técnica de imagenes'!$A$3:$G$17,6,FALSE)=0,"",VLOOKUP($G$5,'Definición técnica de imagenes'!$A$3:$G$17,6,FALSE)),IF($G$5="F1","","")),'Definición técnica de imagenes'!$F$16),"")</f>
        <v/>
      </c>
      <c r="J21" s="14"/>
      <c r="K21" s="15"/>
    </row>
    <row r="22" spans="1:11" s="12" customFormat="1" x14ac:dyDescent="0.25">
      <c r="A22" s="13"/>
      <c r="B22" s="13"/>
      <c r="C22" s="13"/>
      <c r="D22" s="14"/>
      <c r="E22" s="14"/>
      <c r="F22" s="14" t="str">
        <f t="shared" si="10"/>
        <v/>
      </c>
      <c r="G22" s="14" t="str">
        <f>IF(F22&lt;&gt;"",IF($G$4="Recurso",IF(LEFT($G$5,1)="M",VLOOKUP($G$5,'Definición técnica de imagenes'!$A$3:$G$17,5,FALSE),IF($G$5="F1",'Definición técnica de imagenes'!$E$15,'Definición técnica de imagenes'!$F$13)),'Definición técnica de imagenes'!$E$16),"")</f>
        <v/>
      </c>
      <c r="H22" s="14" t="str">
        <f t="shared" si="7"/>
        <v/>
      </c>
      <c r="I22" s="14" t="str">
        <f>IF(OR(B22&lt;&gt;"",J22&lt;&gt;""),IF($G$4="Recurso",IF(LEFT($G$5,1)="M",IF(VLOOKUP($G$5,'Definición técnica de imagenes'!$A$3:$G$17,6,FALSE)=0,"",VLOOKUP($G$5,'Definición técnica de imagenes'!$A$3:$G$17,6,FALSE)),IF($G$5="F1","","")),'Definición técnica de imagenes'!$F$16),"")</f>
        <v/>
      </c>
      <c r="J22" s="14"/>
      <c r="K22" s="15"/>
    </row>
    <row r="23" spans="1:11" s="12" customFormat="1" x14ac:dyDescent="0.25">
      <c r="A23" s="13"/>
      <c r="B23" s="13"/>
      <c r="C23" s="13"/>
      <c r="D23" s="14"/>
      <c r="E23" s="14"/>
      <c r="F23" s="14" t="str">
        <f t="shared" si="10"/>
        <v/>
      </c>
      <c r="G23" s="14" t="str">
        <f>IF(F23&lt;&gt;"",IF($G$4="Recurso",IF(LEFT($G$5,1)="M",VLOOKUP($G$5,'Definición técnica de imagenes'!$A$3:$G$17,5,FALSE),IF($G$5="F1",'Definición técnica de imagenes'!$E$15,'Definición técnica de imagenes'!$F$13)),'Definición técnica de imagenes'!$E$16),"")</f>
        <v/>
      </c>
      <c r="H23" s="14" t="str">
        <f t="shared" si="7"/>
        <v/>
      </c>
      <c r="I23" s="14" t="str">
        <f>IF(OR(B23&lt;&gt;"",J23&lt;&gt;""),IF($G$4="Recurso",IF(LEFT($G$5,1)="M",IF(VLOOKUP($G$5,'Definición técnica de imagenes'!$A$3:$G$17,6,FALSE)=0,"",VLOOKUP($G$5,'Definición técnica de imagenes'!$A$3:$G$17,6,FALSE)),IF($G$5="F1","","")),'Definición técnica de imagenes'!$F$16),"")</f>
        <v/>
      </c>
      <c r="J23" s="14"/>
      <c r="K23" s="15"/>
    </row>
    <row r="24" spans="1:11" s="12" customFormat="1" x14ac:dyDescent="0.25">
      <c r="A24" s="13"/>
      <c r="B24" s="13"/>
      <c r="C24" s="13"/>
      <c r="D24" s="14"/>
      <c r="E24" s="14"/>
      <c r="F24" s="14" t="str">
        <f t="shared" si="10"/>
        <v/>
      </c>
      <c r="G24" s="14" t="str">
        <f>IF(F24&lt;&gt;"",IF($G$4="Recurso",IF(LEFT($G$5,1)="M",VLOOKUP($G$5,'Definición técnica de imagenes'!$A$3:$G$17,5,FALSE),IF($G$5="F1",'Definición técnica de imagenes'!$E$15,'Definición técnica de imagenes'!$F$13)),'Definición técnica de imagenes'!$E$16),"")</f>
        <v/>
      </c>
      <c r="H24" s="14" t="str">
        <f t="shared" si="7"/>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c r="B25" s="13"/>
      <c r="C25" s="13"/>
      <c r="D25" s="14"/>
      <c r="E25" s="14"/>
      <c r="F25" s="14" t="str">
        <f t="shared" si="10"/>
        <v/>
      </c>
      <c r="G25" s="14" t="str">
        <f>IF(F25&lt;&gt;"",IF($G$4="Recurso",IF(LEFT($G$5,1)="M",VLOOKUP($G$5,'Definición técnica de imagenes'!$A$3:$G$17,5,FALSE),IF($G$5="F1",'Definición técnica de imagenes'!$E$15,'Definición técnica de imagenes'!$F$13)),'Definición técnica de imagenes'!$E$16),"")</f>
        <v/>
      </c>
      <c r="H25" s="14" t="str">
        <f t="shared" si="7"/>
        <v/>
      </c>
      <c r="I25" s="14" t="str">
        <f>IF(OR(B25&lt;&gt;"",J25&lt;&gt;""),IF($G$4="Recurso",IF(LEFT($G$5,1)="M",IF(VLOOKUP($G$5,'Definición técnica de imagenes'!$A$3:$G$17,6,FALSE)=0,"",VLOOKUP($G$5,'Definición técnica de imagenes'!$A$3:$G$17,6,FALSE)),IF($G$5="F1","","")),'Definición técnica de imagenes'!$F$16),"")</f>
        <v/>
      </c>
      <c r="J25" s="14"/>
      <c r="K25" s="15"/>
    </row>
    <row r="26" spans="1:11" s="12" customFormat="1" x14ac:dyDescent="0.25">
      <c r="A26" s="13"/>
      <c r="B26" s="13"/>
      <c r="C26" s="13"/>
      <c r="D26" s="14"/>
      <c r="E26" s="14"/>
      <c r="F26" s="14" t="str">
        <f t="shared" si="10"/>
        <v/>
      </c>
      <c r="G26" s="14" t="str">
        <f>IF(F26&lt;&gt;"",IF($G$4="Recurso",IF(LEFT($G$5,1)="M",VLOOKUP($G$5,'Definición técnica de imagenes'!$A$3:$G$17,5,FALSE),IF($G$5="F1",'Definición técnica de imagenes'!$E$15,'Definición técnica de imagenes'!$F$13)),'Definición técnica de imagenes'!$E$16),"")</f>
        <v/>
      </c>
      <c r="H26" s="14" t="str">
        <f t="shared" si="7"/>
        <v/>
      </c>
      <c r="I26" s="14" t="str">
        <f>IF(OR(B26&lt;&gt;"",J26&lt;&gt;""),IF($G$4="Recurso",IF(LEFT($G$5,1)="M",IF(VLOOKUP($G$5,'Definición técnica de imagenes'!$A$3:$G$17,6,FALSE)=0,"",VLOOKUP($G$5,'Definición técnica de imagenes'!$A$3:$G$17,6,FALSE)),IF($G$5="F1","","")),'Definición técnica de imagenes'!$F$16),"")</f>
        <v/>
      </c>
      <c r="J26" s="14"/>
      <c r="K26" s="15"/>
    </row>
    <row r="27" spans="1:11" s="12" customFormat="1" x14ac:dyDescent="0.25">
      <c r="A27" s="13"/>
      <c r="B27" s="13"/>
      <c r="C27" s="13"/>
      <c r="D27" s="14"/>
      <c r="E27" s="14"/>
      <c r="F27" s="14" t="str">
        <f t="shared" si="10"/>
        <v/>
      </c>
      <c r="G27" s="14" t="str">
        <f>IF(F27&lt;&gt;"",IF($G$4="Recurso",IF(LEFT($G$5,1)="M",VLOOKUP($G$5,'Definición técnica de imagenes'!$A$3:$G$17,5,FALSE),IF($G$5="F1",'Definición técnica de imagenes'!$E$15,'Definición técnica de imagenes'!$F$13)),'Definición técnica de imagenes'!$E$16),"")</f>
        <v/>
      </c>
      <c r="H27" s="14" t="str">
        <f t="shared" si="7"/>
        <v/>
      </c>
      <c r="I27" s="14" t="str">
        <f>IF(OR(B27&lt;&gt;"",J27&lt;&gt;""),IF($G$4="Recurso",IF(LEFT($G$5,1)="M",IF(VLOOKUP($G$5,'Definición técnica de imagenes'!$A$3:$G$17,6,FALSE)=0,"",VLOOKUP($G$5,'Definición técnica de imagenes'!$A$3:$G$17,6,FALSE)),IF($G$5="F1","","")),'Definición técnica de imagenes'!$F$16),"")</f>
        <v/>
      </c>
      <c r="J27" s="14"/>
      <c r="K27" s="15"/>
    </row>
    <row r="28" spans="1:11" s="12" customFormat="1" x14ac:dyDescent="0.25">
      <c r="A28" s="13"/>
      <c r="B28" s="13"/>
      <c r="C28" s="13"/>
      <c r="D28" s="14"/>
      <c r="E28" s="14"/>
      <c r="F28" s="14" t="str">
        <f t="shared" si="10"/>
        <v/>
      </c>
      <c r="G28" s="14" t="str">
        <f>IF(F28&lt;&gt;"",IF($G$4="Recurso",IF(LEFT($G$5,1)="M",VLOOKUP($G$5,'Definición técnica de imagenes'!$A$3:$G$17,5,FALSE),IF($G$5="F1",'Definición técnica de imagenes'!$E$15,'Definición técnica de imagenes'!$F$13)),'Definición técnica de imagenes'!$E$16),"")</f>
        <v/>
      </c>
      <c r="H28" s="14" t="str">
        <f t="shared" si="7"/>
        <v/>
      </c>
      <c r="I28" s="14" t="str">
        <f>IF(OR(B28&lt;&gt;"",J28&lt;&gt;""),IF($G$4="Recurso",IF(LEFT($G$5,1)="M",IF(VLOOKUP($G$5,'Definición técnica de imagenes'!$A$3:$G$17,6,FALSE)=0,"",VLOOKUP($G$5,'Definición técnica de imagenes'!$A$3:$G$17,6,FALSE)),IF($G$5="F1","","")),'Definición técnica de imagenes'!$F$16),"")</f>
        <v/>
      </c>
      <c r="J28" s="14"/>
      <c r="K28" s="15"/>
    </row>
    <row r="29" spans="1:11" s="12" customFormat="1" x14ac:dyDescent="0.25">
      <c r="A29" s="13"/>
      <c r="B29" s="13"/>
      <c r="C29" s="13"/>
      <c r="D29" s="14"/>
      <c r="E29" s="14"/>
      <c r="F29" s="14" t="str">
        <f t="shared" si="10"/>
        <v/>
      </c>
      <c r="G29" s="14" t="str">
        <f>IF(F29&lt;&gt;"",IF($G$4="Recurso",IF(LEFT($G$5,1)="M",VLOOKUP($G$5,'Definición técnica de imagenes'!$A$3:$G$17,5,FALSE),IF($G$5="F1",'Definición técnica de imagenes'!$E$15,'Definición técnica de imagenes'!$F$13)),'Definición técnica de imagenes'!$E$16),"")</f>
        <v/>
      </c>
      <c r="H29" s="14" t="str">
        <f t="shared" si="7"/>
        <v/>
      </c>
      <c r="I29" s="14" t="str">
        <f>IF(OR(B29&lt;&gt;"",J29&lt;&gt;""),IF($G$4="Recurso",IF(LEFT($G$5,1)="M",IF(VLOOKUP($G$5,'Definición técnica de imagenes'!$A$3:$G$17,6,FALSE)=0,"",VLOOKUP($G$5,'Definición técnica de imagenes'!$A$3:$G$17,6,FALSE)),IF($G$5="F1","","")),'Definición técnica de imagenes'!$F$16),"")</f>
        <v/>
      </c>
      <c r="J29" s="14"/>
      <c r="K29" s="15"/>
    </row>
    <row r="30" spans="1:11" s="12" customFormat="1" x14ac:dyDescent="0.25">
      <c r="A30" s="13"/>
      <c r="B30" s="13"/>
      <c r="C30" s="13"/>
      <c r="D30" s="14"/>
      <c r="E30" s="14"/>
      <c r="F30" s="14" t="str">
        <f t="shared" si="10"/>
        <v/>
      </c>
      <c r="G30" s="14" t="str">
        <f>IF(F30&lt;&gt;"",IF($G$4="Recurso",IF(LEFT($G$5,1)="M",VLOOKUP($G$5,'Definición técnica de imagenes'!$A$3:$G$17,5,FALSE),IF($G$5="F1",'Definición técnica de imagenes'!$E$15,'Definición técnica de imagenes'!$F$13)),'Definición técnica de imagenes'!$E$16),"")</f>
        <v/>
      </c>
      <c r="H30" s="14" t="str">
        <f t="shared" si="7"/>
        <v/>
      </c>
      <c r="I30" s="14" t="str">
        <f>IF(OR(B30&lt;&gt;"",J30&lt;&gt;""),IF($G$4="Recurso",IF(LEFT($G$5,1)="M",IF(VLOOKUP($G$5,'Definición técnica de imagenes'!$A$3:$G$17,6,FALSE)=0,"",VLOOKUP($G$5,'Definición técnica de imagenes'!$A$3:$G$17,6,FALSE)),IF($G$5="F1","","")),'Definición técnica de imagenes'!$F$16),"")</f>
        <v/>
      </c>
      <c r="J30" s="14"/>
      <c r="K30" s="15"/>
    </row>
    <row r="31" spans="1:11" s="12" customFormat="1" x14ac:dyDescent="0.25">
      <c r="A31" s="13"/>
      <c r="B31" s="13"/>
      <c r="C31" s="13"/>
      <c r="D31" s="14"/>
      <c r="E31" s="14"/>
      <c r="F31" s="14" t="str">
        <f t="shared" si="10"/>
        <v/>
      </c>
      <c r="G31" s="14" t="str">
        <f>IF(F31&lt;&gt;"",IF($G$4="Recurso",IF(LEFT($G$5,1)="M",VLOOKUP($G$5,'Definición técnica de imagenes'!$A$3:$G$17,5,FALSE),IF($G$5="F1",'Definición técnica de imagenes'!$E$15,'Definición técnica de imagenes'!$F$13)),'Definición técnica de imagenes'!$E$16),"")</f>
        <v/>
      </c>
      <c r="H31" s="14" t="str">
        <f t="shared" si="7"/>
        <v/>
      </c>
      <c r="I31" s="14" t="str">
        <f>IF(OR(B31&lt;&gt;"",J31&lt;&gt;""),IF($G$4="Recurso",IF(LEFT($G$5,1)="M",IF(VLOOKUP($G$5,'Definición técnica de imagenes'!$A$3:$G$17,6,FALSE)=0,"",VLOOKUP($G$5,'Definición técnica de imagenes'!$A$3:$G$17,6,FALSE)),IF($G$5="F1","","")),'Definición técnica de imagenes'!$F$16),"")</f>
        <v/>
      </c>
      <c r="J31" s="14"/>
      <c r="K31" s="15"/>
    </row>
    <row r="32" spans="1:11" s="12" customFormat="1" x14ac:dyDescent="0.25">
      <c r="A32" s="13"/>
      <c r="B32" s="13"/>
      <c r="C32" s="13"/>
      <c r="D32" s="14"/>
      <c r="E32" s="14"/>
      <c r="F32" s="14" t="str">
        <f t="shared" si="10"/>
        <v/>
      </c>
      <c r="G32" s="14" t="str">
        <f>IF(F32&lt;&gt;"",IF($G$4="Recurso",IF(LEFT($G$5,1)="M",VLOOKUP($G$5,'Definición técnica de imagenes'!$A$3:$G$17,5,FALSE),IF($G$5="F1",'Definición técnica de imagenes'!$E$15,'Definición técnica de imagenes'!$F$13)),'Definición técnica de imagenes'!$E$16),"")</f>
        <v/>
      </c>
      <c r="H32" s="14" t="str">
        <f t="shared" si="7"/>
        <v/>
      </c>
      <c r="I32" s="14" t="str">
        <f>IF(OR(B32&lt;&gt;"",J32&lt;&gt;""),IF($G$4="Recurso",IF(LEFT($G$5,1)="M",IF(VLOOKUP($G$5,'Definición técnica de imagenes'!$A$3:$G$17,6,FALSE)=0,"",VLOOKUP($G$5,'Definición técnica de imagenes'!$A$3:$G$17,6,FALSE)),IF($G$5="F1","","")),'Definición técnica de imagenes'!$F$16),"")</f>
        <v/>
      </c>
      <c r="J32" s="14"/>
      <c r="K32" s="15"/>
    </row>
    <row r="33" spans="1:11" s="12" customFormat="1" x14ac:dyDescent="0.25">
      <c r="A33" s="13"/>
      <c r="B33" s="13"/>
      <c r="C33" s="13"/>
      <c r="D33" s="14"/>
      <c r="E33" s="14"/>
      <c r="F33" s="14" t="str">
        <f t="shared" si="10"/>
        <v/>
      </c>
      <c r="G33" s="14" t="str">
        <f>IF(F33&lt;&gt;"",IF($G$4="Recurso",IF(LEFT($G$5,1)="M",VLOOKUP($G$5,'Definición técnica de imagenes'!$A$3:$G$17,5,FALSE),IF($G$5="F1",'Definición técnica de imagenes'!$E$15,'Definición técnica de imagenes'!$F$13)),'Definición técnica de imagenes'!$E$16),"")</f>
        <v/>
      </c>
      <c r="H33" s="14" t="str">
        <f t="shared" si="7"/>
        <v/>
      </c>
      <c r="I33" s="14" t="str">
        <f>IF(OR(B33&lt;&gt;"",J33&lt;&gt;""),IF($G$4="Recurso",IF(LEFT($G$5,1)="M",IF(VLOOKUP($G$5,'Definición técnica de imagenes'!$A$3:$G$17,6,FALSE)=0,"",VLOOKUP($G$5,'Definición técnica de imagenes'!$A$3:$G$17,6,FALSE)),IF($G$5="F1","","")),'Definición técnica de imagenes'!$F$16),"")</f>
        <v/>
      </c>
      <c r="J33" s="14"/>
      <c r="K33" s="15"/>
    </row>
    <row r="34" spans="1:11" s="12" customFormat="1" x14ac:dyDescent="0.25">
      <c r="A34" s="13"/>
      <c r="B34" s="13"/>
      <c r="C34" s="13"/>
      <c r="D34" s="14"/>
      <c r="E34" s="14"/>
      <c r="F34" s="14" t="str">
        <f t="shared" si="10"/>
        <v/>
      </c>
      <c r="G34" s="14" t="str">
        <f>IF(F34&lt;&gt;"",IF($G$4="Recurso",IF(LEFT($G$5,1)="M",VLOOKUP($G$5,'Definición técnica de imagenes'!$A$3:$G$17,5,FALSE),IF($G$5="F1",'Definición técnica de imagenes'!$E$15,'Definición técnica de imagenes'!$F$13)),'Definición técnica de imagenes'!$E$16),"")</f>
        <v/>
      </c>
      <c r="H34" s="14" t="str">
        <f t="shared" si="7"/>
        <v/>
      </c>
      <c r="I34" s="14" t="str">
        <f>IF(OR(B34&lt;&gt;"",J34&lt;&gt;""),IF($G$4="Recurso",IF(LEFT($G$5,1)="M",IF(VLOOKUP($G$5,'Definición técnica de imagenes'!$A$3:$G$17,6,FALSE)=0,"",VLOOKUP($G$5,'Definición técnica de imagenes'!$A$3:$G$17,6,FALSE)),IF($G$5="F1","","")),'Definición técnica de imagenes'!$F$16),"")</f>
        <v/>
      </c>
      <c r="J34" s="14"/>
      <c r="K34" s="15"/>
    </row>
    <row r="35" spans="1:11" s="12" customFormat="1" x14ac:dyDescent="0.25">
      <c r="A35" s="13"/>
      <c r="B35" s="13"/>
      <c r="C35" s="13"/>
      <c r="D35" s="14"/>
      <c r="E35" s="14"/>
      <c r="F35" s="14" t="str">
        <f t="shared" si="10"/>
        <v/>
      </c>
      <c r="G35" s="14" t="str">
        <f>IF(F35&lt;&gt;"",IF($G$4="Recurso",IF(LEFT($G$5,1)="M",VLOOKUP($G$5,'Definición técnica de imagenes'!$A$3:$G$17,5,FALSE),IF($G$5="F1",'Definición técnica de imagenes'!$E$15,'Definición técnica de imagenes'!$F$13)),'Definición técnica de imagenes'!$E$16),"")</f>
        <v/>
      </c>
      <c r="H35" s="14" t="str">
        <f t="shared" si="7"/>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13"/>
      <c r="C36" s="13"/>
      <c r="D36" s="14"/>
      <c r="E36" s="14"/>
      <c r="F36" s="14" t="str">
        <f t="shared" si="10"/>
        <v/>
      </c>
      <c r="G36" s="14" t="str">
        <f>IF(F36&lt;&gt;"",IF($G$4="Recurso",IF(LEFT($G$5,1)="M",VLOOKUP($G$5,'Definición técnica de imagenes'!$A$3:$G$17,5,FALSE),IF($G$5="F1",'Definición técnica de imagenes'!$E$15,'Definición técnica de imagenes'!$F$13)),'Definición técnica de imagenes'!$E$16),"")</f>
        <v/>
      </c>
      <c r="H36" s="14" t="str">
        <f t="shared" si="7"/>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13"/>
      <c r="C37" s="13"/>
      <c r="D37" s="14"/>
      <c r="E37" s="14"/>
      <c r="F37" s="14" t="str">
        <f t="shared" si="10"/>
        <v/>
      </c>
      <c r="G37" s="14" t="str">
        <f>IF(F37&lt;&gt;"",IF($G$4="Recurso",IF(LEFT($G$5,1)="M",VLOOKUP($G$5,'Definición técnica de imagenes'!$A$3:$G$17,5,FALSE),IF($G$5="F1",'Definición técnica de imagenes'!$E$15,'Definición técnica de imagenes'!$F$13)),'Definición técnica de imagenes'!$E$16),"")</f>
        <v/>
      </c>
      <c r="H37" s="14" t="str">
        <f t="shared" si="7"/>
        <v/>
      </c>
      <c r="I37" s="14" t="str">
        <f>IF(OR(B37&lt;&gt;"",J37&lt;&gt;""),IF($G$4="Recurso",IF(LEFT($G$5,1)="M",IF(VLOOKUP($G$5,'Definición técnica de imagenes'!$A$3:$G$17,6,FALSE)=0,"",VLOOKUP($G$5,'Definición técnica de imagenes'!$A$3:$G$17,6,FALSE)),IF($G$5="F1","","")),'Definición técnica de imagenes'!$F$16),"")</f>
        <v/>
      </c>
      <c r="J37" s="14"/>
      <c r="K37" s="15"/>
    </row>
    <row r="38" spans="1:11" s="12" customFormat="1" x14ac:dyDescent="0.25">
      <c r="A38" s="13"/>
      <c r="B38" s="13"/>
      <c r="C38" s="13"/>
      <c r="D38" s="14"/>
      <c r="E38" s="14"/>
      <c r="F38" s="14" t="str">
        <f t="shared" si="10"/>
        <v/>
      </c>
      <c r="G38" s="14" t="str">
        <f>IF(F38&lt;&gt;"",IF($G$4="Recurso",IF(LEFT($G$5,1)="M",VLOOKUP($G$5,'Definición técnica de imagenes'!$A$3:$G$17,5,FALSE),IF($G$5="F1",'Definición técnica de imagenes'!$E$15,'Definición técnica de imagenes'!$F$13)),'Definición técnica de imagenes'!$E$16),"")</f>
        <v/>
      </c>
      <c r="H38" s="14" t="str">
        <f t="shared" si="7"/>
        <v/>
      </c>
      <c r="I38" s="14" t="str">
        <f>IF(OR(B38&lt;&gt;"",J38&lt;&gt;""),IF($G$4="Recurso",IF(LEFT($G$5,1)="M",IF(VLOOKUP($G$5,'Definición técnica de imagenes'!$A$3:$G$17,6,FALSE)=0,"",VLOOKUP($G$5,'Definición técnica de imagenes'!$A$3:$G$17,6,FALSE)),IF($G$5="F1","","")),'Definición técnica de imagenes'!$F$16),"")</f>
        <v/>
      </c>
      <c r="J38" s="14"/>
      <c r="K38" s="15"/>
    </row>
    <row r="39" spans="1:11" s="12" customFormat="1" x14ac:dyDescent="0.25">
      <c r="A39" s="13"/>
      <c r="B39" s="13"/>
      <c r="C39" s="13"/>
      <c r="D39" s="14"/>
      <c r="E39" s="14"/>
      <c r="F39" s="14" t="str">
        <f t="shared" si="10"/>
        <v/>
      </c>
      <c r="G39" s="14" t="str">
        <f>IF(F39&lt;&gt;"",IF($G$4="Recurso",IF(LEFT($G$5,1)="M",VLOOKUP($G$5,'Definición técnica de imagenes'!$A$3:$G$17,5,FALSE),IF($G$5="F1",'Definición técnica de imagenes'!$E$15,'Definición técnica de imagenes'!$F$13)),'Definición técnica de imagenes'!$E$16),"")</f>
        <v/>
      </c>
      <c r="H39" s="14" t="str">
        <f t="shared" si="7"/>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13"/>
      <c r="C40" s="13"/>
      <c r="D40" s="14"/>
      <c r="E40" s="14"/>
      <c r="F40" s="14" t="str">
        <f t="shared" si="10"/>
        <v/>
      </c>
      <c r="G40" s="14" t="str">
        <f>IF(F40&lt;&gt;"",IF($G$4="Recurso",IF(LEFT($G$5,1)="M",VLOOKUP($G$5,'Definición técnica de imagenes'!$A$3:$G$17,5,FALSE),IF($G$5="F1",'Definición técnica de imagenes'!$E$15,'Definición técnica de imagenes'!$F$13)),'Definición técnica de imagenes'!$E$16),"")</f>
        <v/>
      </c>
      <c r="H40" s="14" t="str">
        <f t="shared" si="7"/>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13"/>
      <c r="C41" s="13"/>
      <c r="D41" s="14"/>
      <c r="E41" s="14"/>
      <c r="F41" s="14" t="str">
        <f t="shared" si="10"/>
        <v/>
      </c>
      <c r="G41" s="14" t="str">
        <f>IF(F41&lt;&gt;"",IF($G$4="Recurso",IF(LEFT($G$5,1)="M",VLOOKUP($G$5,'Definición técnica de imagenes'!$A$3:$G$17,5,FALSE),IF($G$5="F1",'Definición técnica de imagenes'!$E$15,'Definición técnica de imagenes'!$F$13)),'Definición técnica de imagenes'!$E$16),"")</f>
        <v/>
      </c>
      <c r="H41" s="14" t="str">
        <f t="shared" si="7"/>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13"/>
      <c r="C42" s="13"/>
      <c r="D42" s="14"/>
      <c r="E42" s="14"/>
      <c r="F42" s="14" t="str">
        <f t="shared" si="10"/>
        <v/>
      </c>
      <c r="G42" s="14" t="str">
        <f>IF(F42&lt;&gt;"",IF($G$4="Recurso",IF(LEFT($G$5,1)="M",VLOOKUP($G$5,'Definición técnica de imagenes'!$A$3:$G$17,5,FALSE),IF($G$5="F1",'Definición técnica de imagenes'!$E$15,'Definición técnica de imagenes'!$F$13)),'Definición técnica de imagenes'!$E$16),"")</f>
        <v/>
      </c>
      <c r="H42" s="14" t="str">
        <f t="shared" si="7"/>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13"/>
      <c r="C43" s="13"/>
      <c r="D43" s="14"/>
      <c r="E43" s="14"/>
      <c r="F43" s="14" t="str">
        <f t="shared" si="10"/>
        <v/>
      </c>
      <c r="G43" s="14" t="str">
        <f>IF(F43&lt;&gt;"",IF($G$4="Recurso",IF(LEFT($G$5,1)="M",VLOOKUP($G$5,'Definición técnica de imagenes'!$A$3:$G$17,5,FALSE),IF($G$5="F1",'Definición técnica de imagenes'!$E$15,'Definición técnica de imagenes'!$F$13)),'Definición técnica de imagenes'!$E$16),"")</f>
        <v/>
      </c>
      <c r="H43" s="14" t="str">
        <f t="shared" si="7"/>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13"/>
      <c r="C44" s="13"/>
      <c r="D44" s="14"/>
      <c r="E44" s="14"/>
      <c r="F44" s="14" t="str">
        <f t="shared" si="10"/>
        <v/>
      </c>
      <c r="G44" s="14" t="str">
        <f>IF(F44&lt;&gt;"",IF($G$4="Recurso",IF(LEFT($G$5,1)="M",VLOOKUP($G$5,'Definición técnica de imagenes'!$A$3:$G$17,5,FALSE),IF($G$5="F1",'Definición técnica de imagenes'!$E$15,'Definición técnica de imagenes'!$F$13)),'Definición técnica de imagenes'!$E$16),"")</f>
        <v/>
      </c>
      <c r="H44" s="14" t="str">
        <f t="shared" si="7"/>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13"/>
      <c r="C45" s="13"/>
      <c r="D45" s="14"/>
      <c r="E45" s="14"/>
      <c r="F45" s="14" t="str">
        <f t="shared" si="10"/>
        <v/>
      </c>
      <c r="G45" s="14" t="str">
        <f>IF(F45&lt;&gt;"",IF($G$4="Recurso",IF(LEFT($G$5,1)="M",VLOOKUP($G$5,'Definición técnica de imagenes'!$A$3:$G$17,5,FALSE),IF($G$5="F1",'Definición técnica de imagenes'!$E$15,'Definición técnica de imagenes'!$F$13)),'Definición técnica de imagenes'!$E$16),"")</f>
        <v/>
      </c>
      <c r="H45" s="14" t="str">
        <f t="shared" si="7"/>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13"/>
      <c r="C46" s="13"/>
      <c r="D46" s="14"/>
      <c r="E46" s="14"/>
      <c r="F46" s="14" t="str">
        <f t="shared" si="10"/>
        <v/>
      </c>
      <c r="G46" s="14" t="str">
        <f>IF(F46&lt;&gt;"",IF($G$4="Recurso",IF(LEFT($G$5,1)="M",VLOOKUP($G$5,'Definición técnica de imagenes'!$A$3:$G$17,5,FALSE),IF($G$5="F1",'Definición técnica de imagenes'!$E$15,'Definición técnica de imagenes'!$F$13)),'Definición técnica de imagenes'!$E$16),"")</f>
        <v/>
      </c>
      <c r="H46" s="14" t="str">
        <f t="shared" si="7"/>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13"/>
      <c r="C47" s="13"/>
      <c r="D47" s="14"/>
      <c r="E47" s="14"/>
      <c r="F47" s="14" t="str">
        <f t="shared" si="10"/>
        <v/>
      </c>
      <c r="G47" s="14" t="str">
        <f>IF(F47&lt;&gt;"",IF($G$4="Recurso",IF(LEFT($G$5,1)="M",VLOOKUP($G$5,'Definición técnica de imagenes'!$A$3:$G$17,5,FALSE),IF($G$5="F1",'Definición técnica de imagenes'!$E$15,'Definición técnica de imagenes'!$F$13)),'Definición técnica de imagenes'!$E$16),"")</f>
        <v/>
      </c>
      <c r="H47" s="14" t="str">
        <f t="shared" si="7"/>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13"/>
      <c r="C48" s="13"/>
      <c r="D48" s="14"/>
      <c r="E48" s="14"/>
      <c r="F48" s="14" t="str">
        <f t="shared" si="10"/>
        <v/>
      </c>
      <c r="G48" s="14" t="str">
        <f>IF(F48&lt;&gt;"",IF($G$4="Recurso",IF(LEFT($G$5,1)="M",VLOOKUP($G$5,'Definición técnica de imagenes'!$A$3:$G$17,5,FALSE),IF($G$5="F1",'Definición técnica de imagenes'!$E$15,'Definición técnica de imagenes'!$F$13)),'Definición técnica de imagenes'!$E$16),"")</f>
        <v/>
      </c>
      <c r="H48" s="14" t="str">
        <f t="shared" si="7"/>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13"/>
      <c r="C49" s="13"/>
      <c r="D49" s="14"/>
      <c r="E49" s="14"/>
      <c r="F49" s="14" t="str">
        <f t="shared" ref="F49:F67" si="11">IF(OR(B49&lt;&gt;"",J49&lt;&gt;""),CONCATENATE($C$7,"_",$A49,IF($G$4="Cuaderno de Estudio","_small",CONCATENATE(IF(I49="","","n"),IF(LEFT($G$5,1)="F",".jpg",".png")))),"")</f>
        <v/>
      </c>
      <c r="G49" s="14" t="str">
        <f>IF(F49&lt;&gt;"",IF($G$4="Recurso",IF(LEFT($G$5,1)="M",VLOOKUP($G$5,'Definición técnica de imagenes'!$A$3:$G$17,5,FALSE),IF($G$5="F1",'Definición técnica de imagenes'!$E$15,'Definición técnica de imagenes'!$F$13)),'Definición técnica de imagenes'!$E$16),"")</f>
        <v/>
      </c>
      <c r="H49" s="14" t="str">
        <f t="shared" ref="H49:H67" si="12">IF(AND(I49&lt;&gt;"",I49&lt;&gt;0),IF(OR(B49&lt;&gt;"",J49&lt;&gt;""),CONCATENATE($C$7,"_",$A49,IF($G$4="Cuaderno de Estudio","_zoom",CONCATENATE("a",IF(LEFT($G$5,1)="F",".jpg",".png")))),""),"")</f>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13"/>
      <c r="C50" s="13"/>
      <c r="D50" s="14"/>
      <c r="E50" s="14"/>
      <c r="F50" s="14" t="str">
        <f t="shared" si="11"/>
        <v/>
      </c>
      <c r="G50" s="14" t="str">
        <f>IF(F50&lt;&gt;"",IF($G$4="Recurso",IF(LEFT($G$5,1)="M",VLOOKUP($G$5,'Definición técnica de imagenes'!$A$3:$G$17,5,FALSE),IF($G$5="F1",'Definición técnica de imagenes'!$E$15,'Definición técnica de imagenes'!$F$13)),'Definición técnica de imagenes'!$E$16),"")</f>
        <v/>
      </c>
      <c r="H50" s="14" t="str">
        <f t="shared" si="1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13"/>
      <c r="C51" s="13"/>
      <c r="D51" s="14"/>
      <c r="E51" s="14"/>
      <c r="F51" s="14" t="str">
        <f t="shared" si="11"/>
        <v/>
      </c>
      <c r="G51" s="14" t="str">
        <f>IF(F51&lt;&gt;"",IF($G$4="Recurso",IF(LEFT($G$5,1)="M",VLOOKUP($G$5,'Definición técnica de imagenes'!$A$3:$G$17,5,FALSE),IF($G$5="F1",'Definición técnica de imagenes'!$E$15,'Definición técnica de imagenes'!$F$13)),'Definición técnica de imagenes'!$E$16),"")</f>
        <v/>
      </c>
      <c r="H51" s="14" t="str">
        <f t="shared" si="1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13"/>
      <c r="C52" s="13"/>
      <c r="D52" s="14"/>
      <c r="E52" s="14"/>
      <c r="F52" s="14" t="str">
        <f t="shared" si="11"/>
        <v/>
      </c>
      <c r="G52" s="14" t="str">
        <f>IF(F52&lt;&gt;"",IF($G$4="Recurso",IF(LEFT($G$5,1)="M",VLOOKUP($G$5,'Definición técnica de imagenes'!$A$3:$G$17,5,FALSE),IF($G$5="F1",'Definición técnica de imagenes'!$E$15,'Definición técnica de imagenes'!$F$13)),'Definición técnica de imagenes'!$E$16),"")</f>
        <v/>
      </c>
      <c r="H52" s="14" t="str">
        <f t="shared" si="1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13"/>
      <c r="C53" s="13"/>
      <c r="D53" s="14"/>
      <c r="E53" s="14"/>
      <c r="F53" s="14" t="str">
        <f t="shared" si="11"/>
        <v/>
      </c>
      <c r="G53" s="14" t="str">
        <f>IF(F53&lt;&gt;"",IF($G$4="Recurso",IF(LEFT($G$5,1)="M",VLOOKUP($G$5,'Definición técnica de imagenes'!$A$3:$G$17,5,FALSE),IF($G$5="F1",'Definición técnica de imagenes'!$E$15,'Definición técnica de imagenes'!$F$13)),'Definición técnica de imagenes'!$E$16),"")</f>
        <v/>
      </c>
      <c r="H53" s="14" t="str">
        <f t="shared" si="1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13"/>
      <c r="C54" s="13"/>
      <c r="D54" s="14"/>
      <c r="E54" s="14"/>
      <c r="F54" s="14" t="str">
        <f t="shared" si="11"/>
        <v/>
      </c>
      <c r="G54" s="14" t="str">
        <f>IF(F54&lt;&gt;"",IF($G$4="Recurso",IF(LEFT($G$5,1)="M",VLOOKUP($G$5,'Definición técnica de imagenes'!$A$3:$G$17,5,FALSE),IF($G$5="F1",'Definición técnica de imagenes'!$E$15,'Definición técnica de imagenes'!$F$13)),'Definición técnica de imagenes'!$E$16),"")</f>
        <v/>
      </c>
      <c r="H54" s="14" t="str">
        <f t="shared" si="1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13"/>
      <c r="C55" s="13"/>
      <c r="D55" s="14"/>
      <c r="E55" s="14"/>
      <c r="F55" s="14" t="str">
        <f t="shared" si="11"/>
        <v/>
      </c>
      <c r="G55" s="14" t="str">
        <f>IF(F55&lt;&gt;"",IF($G$4="Recurso",IF(LEFT($G$5,1)="M",VLOOKUP($G$5,'Definición técnica de imagenes'!$A$3:$G$17,5,FALSE),IF($G$5="F1",'Definición técnica de imagenes'!$E$15,'Definición técnica de imagenes'!$F$13)),'Definición técnica de imagenes'!$E$16),"")</f>
        <v/>
      </c>
      <c r="H55" s="14" t="str">
        <f t="shared" si="1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13"/>
      <c r="C56" s="13"/>
      <c r="D56" s="14"/>
      <c r="E56" s="14"/>
      <c r="F56" s="14" t="str">
        <f t="shared" si="11"/>
        <v/>
      </c>
      <c r="G56" s="14" t="str">
        <f>IF(F56&lt;&gt;"",IF($G$4="Recurso",IF(LEFT($G$5,1)="M",VLOOKUP($G$5,'Definición técnica de imagenes'!$A$3:$G$17,5,FALSE),IF($G$5="F1",'Definición técnica de imagenes'!$E$15,'Definición técnica de imagenes'!$F$13)),'Definición técnica de imagenes'!$E$16),"")</f>
        <v/>
      </c>
      <c r="H56" s="14" t="str">
        <f t="shared" si="1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13"/>
      <c r="C57" s="13"/>
      <c r="D57" s="14"/>
      <c r="E57" s="14"/>
      <c r="F57" s="14" t="str">
        <f t="shared" si="11"/>
        <v/>
      </c>
      <c r="G57" s="14" t="str">
        <f>IF(F57&lt;&gt;"",IF($G$4="Recurso",IF(LEFT($G$5,1)="M",VLOOKUP($G$5,'Definición técnica de imagenes'!$A$3:$G$17,5,FALSE),IF($G$5="F1",'Definición técnica de imagenes'!$E$15,'Definición técnica de imagenes'!$F$13)),'Definición técnica de imagenes'!$E$16),"")</f>
        <v/>
      </c>
      <c r="H57" s="14" t="str">
        <f t="shared" si="1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13"/>
      <c r="C58" s="13"/>
      <c r="D58" s="14"/>
      <c r="E58" s="14"/>
      <c r="F58" s="14" t="str">
        <f t="shared" si="11"/>
        <v/>
      </c>
      <c r="G58" s="14" t="str">
        <f>IF(F58&lt;&gt;"",IF($G$4="Recurso",IF(LEFT($G$5,1)="M",VLOOKUP($G$5,'Definición técnica de imagenes'!$A$3:$G$17,5,FALSE),IF($G$5="F1",'Definición técnica de imagenes'!$E$15,'Definición técnica de imagenes'!$F$13)),'Definición técnica de imagenes'!$E$16),"")</f>
        <v/>
      </c>
      <c r="H58" s="14" t="str">
        <f t="shared" si="1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11"/>
        <v/>
      </c>
      <c r="G59" s="14" t="str">
        <f>IF(F59&lt;&gt;"",IF($G$4="Recurso",IF(LEFT($G$5,1)="M",VLOOKUP($G$5,'Definición técnica de imagenes'!$A$3:$G$17,5,FALSE),IF($G$5="F1",'Definición técnica de imagenes'!$E$15,'Definición técnica de imagenes'!$F$13)),'Definición técnica de imagenes'!$E$16),"")</f>
        <v/>
      </c>
      <c r="H59" s="14" t="str">
        <f t="shared" si="1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11"/>
        <v/>
      </c>
      <c r="G60" s="14" t="str">
        <f>IF(F60&lt;&gt;"",IF($G$4="Recurso",IF(LEFT($G$5,1)="M",VLOOKUP($G$5,'Definición técnica de imagenes'!$A$3:$G$17,5,FALSE),IF($G$5="F1",'Definición técnica de imagenes'!$E$15,'Definición técnica de imagenes'!$F$13)),'Definición técnica de imagenes'!$E$16),"")</f>
        <v/>
      </c>
      <c r="H60" s="14" t="str">
        <f t="shared" si="1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11"/>
        <v/>
      </c>
      <c r="G61" s="14" t="str">
        <f>IF(F61&lt;&gt;"",IF($G$4="Recurso",IF(LEFT($G$5,1)="M",VLOOKUP($G$5,'Definición técnica de imagenes'!$A$3:$G$17,5,FALSE),IF($G$5="F1",'Definición técnica de imagenes'!$E$15,'Definición técnica de imagenes'!$F$13)),'Definición técnica de imagenes'!$E$16),"")</f>
        <v/>
      </c>
      <c r="H61" s="14" t="str">
        <f t="shared" si="1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1"/>
        <v/>
      </c>
      <c r="G62" s="14" t="str">
        <f>IF(F62&lt;&gt;"",IF($G$4="Recurso",IF(LEFT($G$5,1)="M",VLOOKUP($G$5,'Definición técnica de imagenes'!$A$3:$G$17,5,FALSE),IF($G$5="F1",'Definición técnica de imagenes'!$E$15,'Definición técnica de imagenes'!$F$13)),'Definición técnica de imagenes'!$E$16),"")</f>
        <v/>
      </c>
      <c r="H62" s="14" t="str">
        <f t="shared" si="1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1"/>
        <v/>
      </c>
      <c r="G63" s="14" t="str">
        <f>IF(F63&lt;&gt;"",IF($G$4="Recurso",IF(LEFT($G$5,1)="M",VLOOKUP($G$5,'Definición técnica de imagenes'!$A$3:$G$17,5,FALSE),IF($G$5="F1",'Definición técnica de imagenes'!$E$15,'Definición técnica de imagenes'!$F$13)),'Definición técnica de imagenes'!$E$16),"")</f>
        <v/>
      </c>
      <c r="H63" s="14" t="str">
        <f t="shared" si="1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1"/>
        <v/>
      </c>
      <c r="G64" s="14" t="str">
        <f>IF(F64&lt;&gt;"",IF($G$4="Recurso",IF(LEFT($G$5,1)="M",VLOOKUP($G$5,'Definición técnica de imagenes'!$A$3:$G$17,5,FALSE),IF($G$5="F1",'Definición técnica de imagenes'!$E$15,'Definición técnica de imagenes'!$F$13)),'Definición técnica de imagenes'!$E$16),"")</f>
        <v/>
      </c>
      <c r="H64" s="14" t="str">
        <f t="shared" si="1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1"/>
        <v/>
      </c>
      <c r="G65" s="14" t="str">
        <f>IF(F65&lt;&gt;"",IF($G$4="Recurso",IF(LEFT($G$5,1)="M",VLOOKUP($G$5,'Definición técnica de imagenes'!$A$3:$G$17,5,FALSE),IF($G$5="F1",'Definición técnica de imagenes'!$E$15,'Definición técnica de imagenes'!$F$13)),'Definición técnica de imagenes'!$E$16),"")</f>
        <v/>
      </c>
      <c r="H65" s="14" t="str">
        <f t="shared" si="1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1"/>
        <v/>
      </c>
      <c r="G66" s="14" t="str">
        <f>IF(F66&lt;&gt;"",IF($G$4="Recurso",IF(LEFT($G$5,1)="M",VLOOKUP($G$5,'Definición técnica de imagenes'!$A$3:$G$17,5,FALSE),IF($G$5="F1",'Definición técnica de imagenes'!$E$15,'Definición técnica de imagenes'!$F$13)),'Definición técnica de imagenes'!$E$16),"")</f>
        <v/>
      </c>
      <c r="H66" s="14" t="str">
        <f t="shared" si="1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1"/>
        <v/>
      </c>
      <c r="G67" s="14" t="str">
        <f>IF(F67&lt;&gt;"",IF($G$4="Recurso",IF(LEFT($G$5,1)="M",VLOOKUP($G$5,'Definición técnica de imagenes'!$A$3:$G$17,5,FALSE),IF($G$5="F1",'Definición técnica de imagenes'!$E$15,'Definición técnica de imagenes'!$F$13)),'Definición técnica de imagenes'!$E$16),"")</f>
        <v/>
      </c>
      <c r="H67" s="14" t="str">
        <f t="shared" si="12"/>
        <v/>
      </c>
      <c r="I67" s="14" t="str">
        <f>IF(OR(B67&lt;&gt;"",J67&lt;&gt;""),IF($G$4="Recurso",IF(LEFT($G$5,1)="M",IF(VLOOKUP($G$5,'Definición técnica de imagenes'!$A$3:$G$17,6,FALSE)=0,"",VLOOKUP($G$5,'Definición técnica de imagenes'!$A$3:$G$17,6,FALSE)),IF($G$5="F1","","")),'Definición técnica de imagenes'!$F$16),"")</f>
        <v/>
      </c>
      <c r="J67" s="14"/>
      <c r="K67"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7">
      <formula1>"Vertical,Horizontal"</formula1>
    </dataValidation>
    <dataValidation type="list" allowBlank="1" showInputMessage="1" showErrorMessage="1" sqref="D10:D67">
      <formula1>"Ilustración,Fotografía"</formula1>
    </dataValidation>
  </dataValidations>
  <pageMargins left="0.75" right="0.75" top="1" bottom="1" header="0.5" footer="0.5"/>
  <pageSetup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8" t="s">
        <v>38</v>
      </c>
      <c r="B1" s="89"/>
      <c r="C1" s="89"/>
      <c r="D1" s="89"/>
      <c r="E1" s="89"/>
      <c r="F1" s="90"/>
    </row>
    <row r="2" spans="1:11" x14ac:dyDescent="0.25">
      <c r="A2" s="32" t="s">
        <v>42</v>
      </c>
      <c r="B2" s="33"/>
      <c r="C2" s="91" t="s">
        <v>13</v>
      </c>
      <c r="D2" s="92"/>
      <c r="E2" s="93"/>
      <c r="F2" s="34"/>
    </row>
    <row r="3" spans="1:11" ht="63" x14ac:dyDescent="0.25">
      <c r="A3" s="35" t="s">
        <v>43</v>
      </c>
      <c r="B3" s="33"/>
      <c r="C3" s="97" t="s">
        <v>14</v>
      </c>
      <c r="D3" s="98"/>
      <c r="E3" s="99"/>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100" t="str">
        <f>CONCATENATE(H21,"_",I21,"_",J21,"_CO")</f>
        <v>MA_11_01_CO</v>
      </c>
      <c r="E5" s="101"/>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86" t="str">
        <f>CONCATENATE("SolicitudGrafica_",D5,".xls")</f>
        <v>SolicitudGrafica_MA_11_01_CO.xls</v>
      </c>
      <c r="E7" s="86"/>
      <c r="F7" s="87"/>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88" t="s">
        <v>41</v>
      </c>
      <c r="B13" s="89"/>
      <c r="C13" s="89"/>
      <c r="D13" s="89"/>
      <c r="E13" s="89"/>
      <c r="F13" s="90"/>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91" t="s">
        <v>49</v>
      </c>
      <c r="D15" s="92"/>
      <c r="E15" s="92"/>
      <c r="F15" s="93"/>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94" t="str">
        <f>CONCATENATE(H21,"_",I21,"_",J21,"_",K45)</f>
        <v>MA_11_01_REC10</v>
      </c>
      <c r="E17" s="95"/>
      <c r="F17" s="96"/>
      <c r="J17" s="24">
        <v>14</v>
      </c>
      <c r="K17" s="24">
        <v>14</v>
      </c>
    </row>
    <row r="18" spans="1:11" ht="79.5" thickBot="1" x14ac:dyDescent="0.3">
      <c r="A18" s="35" t="s">
        <v>48</v>
      </c>
      <c r="B18" s="33"/>
      <c r="C18" s="64" t="s">
        <v>128</v>
      </c>
      <c r="D18" s="86" t="str">
        <f>CONCATENATE("SolicitudGrafica_",D17,".xls")</f>
        <v>SolicitudGrafica_MA_11_01_REC10.xls</v>
      </c>
      <c r="E18" s="86"/>
      <c r="F18" s="87"/>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1</v>
      </c>
      <c r="K20" s="24">
        <v>17</v>
      </c>
    </row>
    <row r="21" spans="1:11" x14ac:dyDescent="0.25">
      <c r="H21" s="24" t="str">
        <f>IF(INDEX(H4:H7,H20)=H4,"MA",IF(INDEX(H4:H7,H20)=H5,"CN",IF(INDEX(H4:H7,H20)=H6,"CS",IF(INDEX(H4:H7,H20)=H7,"LE"))))</f>
        <v>MA</v>
      </c>
      <c r="I21" s="24" t="str">
        <f>CONCATENATE(IF((I20+2)&lt;10,"0",""),I20+2)</f>
        <v>11</v>
      </c>
      <c r="J21" s="24" t="str">
        <f>CONCATENATE(IF(J20&lt;10,"0",""),J20)</f>
        <v>01</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2015-05-04T20:22:14Z</dcterms:modified>
</cp:coreProperties>
</file>