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D:\Documents\GitHub\Matematicas\fuentes\contenidos\grado07\guion01\"/>
    </mc:Choice>
  </mc:AlternateContent>
  <bookViews>
    <workbookView xWindow="705" yWindow="960" windowWidth="9990" windowHeight="7005" tabRatio="500"/>
  </bookViews>
  <sheets>
    <sheet name="Solicitud gráfica" sheetId="1" r:id="rId1"/>
    <sheet name="Ayuda" sheetId="2" r:id="rId2"/>
    <sheet name="Definición técnica de imagenes" sheetId="3" r:id="rId3"/>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I11" i="1" l="1"/>
  <c r="I12" i="1"/>
  <c r="I13" i="1"/>
  <c r="I14" i="1"/>
  <c r="H14" i="1"/>
  <c r="I15" i="1"/>
  <c r="I16" i="1"/>
  <c r="I17" i="1"/>
  <c r="I18" i="1"/>
  <c r="H18" i="1"/>
  <c r="I19" i="1"/>
  <c r="I20" i="1"/>
  <c r="I21" i="1"/>
  <c r="I22" i="1"/>
  <c r="H22" i="1"/>
  <c r="I23" i="1"/>
  <c r="I24" i="1"/>
  <c r="I25" i="1"/>
  <c r="I26" i="1"/>
  <c r="H26" i="1"/>
  <c r="I27" i="1"/>
  <c r="I28" i="1"/>
  <c r="I29" i="1"/>
  <c r="I30" i="1"/>
  <c r="H30" i="1"/>
  <c r="I31" i="1"/>
  <c r="I32" i="1"/>
  <c r="I33" i="1"/>
  <c r="I34" i="1"/>
  <c r="H34" i="1"/>
  <c r="I35" i="1"/>
  <c r="I36" i="1"/>
  <c r="I37" i="1"/>
  <c r="I38" i="1"/>
  <c r="H38" i="1"/>
  <c r="I39" i="1"/>
  <c r="I40" i="1"/>
  <c r="I41" i="1"/>
  <c r="I42" i="1"/>
  <c r="H42" i="1"/>
  <c r="I43" i="1"/>
  <c r="I44" i="1"/>
  <c r="I45" i="1"/>
  <c r="I46" i="1"/>
  <c r="H46" i="1"/>
  <c r="I47" i="1"/>
  <c r="I48" i="1"/>
  <c r="I49" i="1"/>
  <c r="I50" i="1"/>
  <c r="H50" i="1"/>
  <c r="I51" i="1"/>
  <c r="I52" i="1"/>
  <c r="I53" i="1"/>
  <c r="I54" i="1"/>
  <c r="H54" i="1"/>
  <c r="I55" i="1"/>
  <c r="I56" i="1"/>
  <c r="I57" i="1"/>
  <c r="I58" i="1"/>
  <c r="H58" i="1"/>
  <c r="I59" i="1"/>
  <c r="I60" i="1"/>
  <c r="I61" i="1"/>
  <c r="I62" i="1"/>
  <c r="H62" i="1"/>
  <c r="I63" i="1"/>
  <c r="I64" i="1"/>
  <c r="I65" i="1"/>
  <c r="I66" i="1"/>
  <c r="H66" i="1"/>
  <c r="I67" i="1"/>
  <c r="I68" i="1"/>
  <c r="I69" i="1"/>
  <c r="I70" i="1"/>
  <c r="H70" i="1"/>
  <c r="I71" i="1"/>
  <c r="I72" i="1"/>
  <c r="I73" i="1"/>
  <c r="I74" i="1"/>
  <c r="H74" i="1"/>
  <c r="I75" i="1"/>
  <c r="I76" i="1"/>
  <c r="I77" i="1"/>
  <c r="I78" i="1"/>
  <c r="H78" i="1"/>
  <c r="I79" i="1"/>
  <c r="I80" i="1"/>
  <c r="I81" i="1"/>
  <c r="I82" i="1"/>
  <c r="H82" i="1"/>
  <c r="I83" i="1"/>
  <c r="I84" i="1"/>
  <c r="I85" i="1"/>
  <c r="I86" i="1"/>
  <c r="H86" i="1"/>
  <c r="I87" i="1"/>
  <c r="I88" i="1"/>
  <c r="I89" i="1"/>
  <c r="I90" i="1"/>
  <c r="H90" i="1"/>
  <c r="I91" i="1"/>
  <c r="I92" i="1"/>
  <c r="I93" i="1"/>
  <c r="I94" i="1"/>
  <c r="H94" i="1"/>
  <c r="I95" i="1"/>
  <c r="I96" i="1"/>
  <c r="I97" i="1"/>
  <c r="I98" i="1"/>
  <c r="H98" i="1"/>
  <c r="I99" i="1"/>
  <c r="I100" i="1"/>
  <c r="I101" i="1"/>
  <c r="I102" i="1"/>
  <c r="H102" i="1"/>
  <c r="I103" i="1"/>
  <c r="I104" i="1"/>
  <c r="I105" i="1"/>
  <c r="I106" i="1"/>
  <c r="H106" i="1"/>
  <c r="I107" i="1"/>
  <c r="I108" i="1"/>
  <c r="I10" i="1"/>
  <c r="F10" i="1"/>
  <c r="G10" i="1"/>
  <c r="H11" i="1"/>
  <c r="H12" i="1"/>
  <c r="H13" i="1"/>
  <c r="H15" i="1"/>
  <c r="H16" i="1"/>
  <c r="H17" i="1"/>
  <c r="H19" i="1"/>
  <c r="H20" i="1"/>
  <c r="H21" i="1"/>
  <c r="H23" i="1"/>
  <c r="H24" i="1"/>
  <c r="H25" i="1"/>
  <c r="H27" i="1"/>
  <c r="H28" i="1"/>
  <c r="H29" i="1"/>
  <c r="H31" i="1"/>
  <c r="H32" i="1"/>
  <c r="H33" i="1"/>
  <c r="H35" i="1"/>
  <c r="H36" i="1"/>
  <c r="H37" i="1"/>
  <c r="H39" i="1"/>
  <c r="H40" i="1"/>
  <c r="H41" i="1"/>
  <c r="H43" i="1"/>
  <c r="H44" i="1"/>
  <c r="H45" i="1"/>
  <c r="H47" i="1"/>
  <c r="H48" i="1"/>
  <c r="H49" i="1"/>
  <c r="H51" i="1"/>
  <c r="H52" i="1"/>
  <c r="H53" i="1"/>
  <c r="H55" i="1"/>
  <c r="H56" i="1"/>
  <c r="H57" i="1"/>
  <c r="H59" i="1"/>
  <c r="H60" i="1"/>
  <c r="H61" i="1"/>
  <c r="H63" i="1"/>
  <c r="H64" i="1"/>
  <c r="H65" i="1"/>
  <c r="H67" i="1"/>
  <c r="H68" i="1"/>
  <c r="H69" i="1"/>
  <c r="H71" i="1"/>
  <c r="H72" i="1"/>
  <c r="H73" i="1"/>
  <c r="H75" i="1"/>
  <c r="H76" i="1"/>
  <c r="H77" i="1"/>
  <c r="H79" i="1"/>
  <c r="H80" i="1"/>
  <c r="H81" i="1"/>
  <c r="H83" i="1"/>
  <c r="H84" i="1"/>
  <c r="H85" i="1"/>
  <c r="H87" i="1"/>
  <c r="H88" i="1"/>
  <c r="H89" i="1"/>
  <c r="H91" i="1"/>
  <c r="H92" i="1"/>
  <c r="H93" i="1"/>
  <c r="H95" i="1"/>
  <c r="H96" i="1"/>
  <c r="H97" i="1"/>
  <c r="H99" i="1"/>
  <c r="H100" i="1"/>
  <c r="H101" i="1"/>
  <c r="H103" i="1"/>
  <c r="H104" i="1"/>
  <c r="H105" i="1"/>
  <c r="H107" i="1"/>
  <c r="H108" i="1"/>
  <c r="F11" i="1"/>
  <c r="G11" i="1"/>
  <c r="F12" i="1"/>
  <c r="G12" i="1"/>
  <c r="F13" i="1"/>
  <c r="G13" i="1"/>
  <c r="F14" i="1"/>
  <c r="G14" i="1"/>
  <c r="F15" i="1"/>
  <c r="G15" i="1"/>
  <c r="F16" i="1"/>
  <c r="G16" i="1"/>
  <c r="F17" i="1"/>
  <c r="G17" i="1"/>
  <c r="F18" i="1"/>
  <c r="G18" i="1"/>
  <c r="F19" i="1"/>
  <c r="G19" i="1"/>
  <c r="F20" i="1"/>
  <c r="G20" i="1"/>
  <c r="F21" i="1"/>
  <c r="G21" i="1"/>
  <c r="F22" i="1"/>
  <c r="G22" i="1"/>
  <c r="F23" i="1"/>
  <c r="G23" i="1"/>
  <c r="F24" i="1"/>
  <c r="G24" i="1"/>
  <c r="F25" i="1"/>
  <c r="G25" i="1"/>
  <c r="F26" i="1"/>
  <c r="G26" i="1"/>
  <c r="F27" i="1"/>
  <c r="G27" i="1"/>
  <c r="F28" i="1"/>
  <c r="G28" i="1"/>
  <c r="F29" i="1"/>
  <c r="G29" i="1"/>
  <c r="F30" i="1"/>
  <c r="G30" i="1"/>
  <c r="F31" i="1"/>
  <c r="G31" i="1"/>
  <c r="F32" i="1"/>
  <c r="G32" i="1"/>
  <c r="F33" i="1"/>
  <c r="G33" i="1"/>
  <c r="F34" i="1"/>
  <c r="G34" i="1"/>
  <c r="F35" i="1"/>
  <c r="G35" i="1"/>
  <c r="F36" i="1"/>
  <c r="G36" i="1"/>
  <c r="F37" i="1"/>
  <c r="G37" i="1"/>
  <c r="F38" i="1"/>
  <c r="G38" i="1"/>
  <c r="F39" i="1"/>
  <c r="G39" i="1"/>
  <c r="F40" i="1"/>
  <c r="G40" i="1"/>
  <c r="F41" i="1"/>
  <c r="G41" i="1"/>
  <c r="F42" i="1"/>
  <c r="G42" i="1"/>
  <c r="F43" i="1"/>
  <c r="G43" i="1"/>
  <c r="F44" i="1"/>
  <c r="G44" i="1"/>
  <c r="F45" i="1"/>
  <c r="G45" i="1"/>
  <c r="F46" i="1"/>
  <c r="G46" i="1"/>
  <c r="F47" i="1"/>
  <c r="G47" i="1"/>
  <c r="F48" i="1"/>
  <c r="G48" i="1"/>
  <c r="F49" i="1"/>
  <c r="G49" i="1"/>
  <c r="F50" i="1"/>
  <c r="G50" i="1"/>
  <c r="F51" i="1"/>
  <c r="G51" i="1"/>
  <c r="F52" i="1"/>
  <c r="G52" i="1"/>
  <c r="F53" i="1"/>
  <c r="G53" i="1"/>
  <c r="F54" i="1"/>
  <c r="G54" i="1"/>
  <c r="F55" i="1"/>
  <c r="G55" i="1"/>
  <c r="F56" i="1"/>
  <c r="G56" i="1"/>
  <c r="F57" i="1"/>
  <c r="G57" i="1"/>
  <c r="F58" i="1"/>
  <c r="G58" i="1"/>
  <c r="F59" i="1"/>
  <c r="G59" i="1"/>
  <c r="F60" i="1"/>
  <c r="G60" i="1"/>
  <c r="F61" i="1"/>
  <c r="G61" i="1"/>
  <c r="F62" i="1"/>
  <c r="G62" i="1"/>
  <c r="F63" i="1"/>
  <c r="G63" i="1"/>
  <c r="F64" i="1"/>
  <c r="G64" i="1"/>
  <c r="F65" i="1"/>
  <c r="G65" i="1"/>
  <c r="F66" i="1"/>
  <c r="G66" i="1"/>
  <c r="F67" i="1"/>
  <c r="G67" i="1"/>
  <c r="F68" i="1"/>
  <c r="G68" i="1"/>
  <c r="F69" i="1"/>
  <c r="G69" i="1"/>
  <c r="F70" i="1"/>
  <c r="G70" i="1"/>
  <c r="F71" i="1"/>
  <c r="G71" i="1"/>
  <c r="F72" i="1"/>
  <c r="G72" i="1"/>
  <c r="F73" i="1"/>
  <c r="G73" i="1"/>
  <c r="F74" i="1"/>
  <c r="G74" i="1"/>
  <c r="F75" i="1"/>
  <c r="G75" i="1"/>
  <c r="F76" i="1"/>
  <c r="G76" i="1"/>
  <c r="F77" i="1"/>
  <c r="G77" i="1"/>
  <c r="F78" i="1"/>
  <c r="G78" i="1"/>
  <c r="F79" i="1"/>
  <c r="G79" i="1"/>
  <c r="F80" i="1"/>
  <c r="G80" i="1"/>
  <c r="F81" i="1"/>
  <c r="G81" i="1"/>
  <c r="F82" i="1"/>
  <c r="G82" i="1"/>
  <c r="F83" i="1"/>
  <c r="G83" i="1"/>
  <c r="F84" i="1"/>
  <c r="G84" i="1"/>
  <c r="F85" i="1"/>
  <c r="G85" i="1"/>
  <c r="F86" i="1"/>
  <c r="G86" i="1"/>
  <c r="F87" i="1"/>
  <c r="G87" i="1"/>
  <c r="F88" i="1"/>
  <c r="G88" i="1"/>
  <c r="F89" i="1"/>
  <c r="G89" i="1"/>
  <c r="F90" i="1"/>
  <c r="G90" i="1"/>
  <c r="F91" i="1"/>
  <c r="G91" i="1"/>
  <c r="F92" i="1"/>
  <c r="G92" i="1"/>
  <c r="F93" i="1"/>
  <c r="G93" i="1"/>
  <c r="F94" i="1"/>
  <c r="G94" i="1"/>
  <c r="F95" i="1"/>
  <c r="G95" i="1"/>
  <c r="F96" i="1"/>
  <c r="G96" i="1"/>
  <c r="F97" i="1"/>
  <c r="G97" i="1"/>
  <c r="F98" i="1"/>
  <c r="G98" i="1"/>
  <c r="F99" i="1"/>
  <c r="G99" i="1"/>
  <c r="F100" i="1"/>
  <c r="G100" i="1"/>
  <c r="F101" i="1"/>
  <c r="G101" i="1"/>
  <c r="F102" i="1"/>
  <c r="G102" i="1"/>
  <c r="F103" i="1"/>
  <c r="G103" i="1"/>
  <c r="F104" i="1"/>
  <c r="G104" i="1"/>
  <c r="F105" i="1"/>
  <c r="G105" i="1"/>
  <c r="F106" i="1"/>
  <c r="G106" i="1"/>
  <c r="F107" i="1"/>
  <c r="G107" i="1"/>
  <c r="F108" i="1"/>
  <c r="G108" i="1"/>
  <c r="A23" i="1"/>
  <c r="A24" i="1"/>
  <c r="A25" i="1"/>
  <c r="A26" i="1"/>
  <c r="A27" i="1"/>
  <c r="A28" i="1"/>
  <c r="A29" i="1"/>
  <c r="A30" i="1"/>
  <c r="C11" i="1"/>
  <c r="C12" i="1"/>
  <c r="C13" i="1"/>
  <c r="C14" i="1"/>
  <c r="C15" i="1"/>
  <c r="C16" i="1"/>
  <c r="C17" i="1"/>
  <c r="C18" i="1"/>
  <c r="C19" i="1"/>
  <c r="C20" i="1"/>
  <c r="C21" i="1"/>
  <c r="C22" i="1"/>
  <c r="C10" i="1"/>
  <c r="F5" i="1"/>
  <c r="I21" i="2"/>
  <c r="D5" i="2"/>
  <c r="D7" i="2"/>
  <c r="K45" i="2"/>
  <c r="H21" i="2"/>
  <c r="J21" i="2"/>
  <c r="D17" i="2"/>
  <c r="D18" i="2"/>
  <c r="H10" i="1"/>
</calcChain>
</file>

<file path=xl/sharedStrings.xml><?xml version="1.0" encoding="utf-8"?>
<sst xmlns="http://schemas.openxmlformats.org/spreadsheetml/2006/main" count="226" uniqueCount="153">
  <si>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</si>
  <si>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</si>
  <si>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</si>
  <si>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</si>
  <si>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</si>
  <si>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</si>
  <si>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</si>
  <si>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</si>
  <si>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</si>
  <si>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</si>
  <si>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</si>
  <si>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</si>
  <si>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</si>
  <si>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</si>
  <si>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</si>
  <si>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</si>
  <si>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</si>
  <si>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</si>
  <si>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</si>
  <si>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</si>
  <si>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</si>
  <si>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</si>
  <si>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</si>
  <si>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</si>
  <si>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</si>
  <si>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</si>
  <si>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</si>
  <si>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</si>
  <si>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</si>
  <si>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</si>
  <si>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</si>
  <si>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</si>
  <si>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</si>
  <si>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</si>
  <si>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</si>
  <si>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</si>
  <si>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</si>
  <si>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</si>
  <si>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</si>
  <si>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</si>
  <si>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</si>
  <si>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</si>
  <si>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</si>
  <si>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</si>
  <si>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</si>
  <si>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</si>
  <si>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</si>
  <si>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</si>
  <si>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</si>
  <si>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</si>
  <si>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</si>
  <si>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</si>
  <si>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</si>
  <si>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</si>
  <si>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</si>
  <si>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</si>
  <si>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</si>
  <si>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</si>
  <si>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</si>
  <si>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</si>
  <si>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</si>
  <si>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</si>
  <si>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</si>
  <si>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</si>
  <si>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</si>
  <si>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</si>
  <si>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</si>
  <si>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</si>
  <si>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</si>
  <si>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</si>
  <si>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</si>
  <si>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</si>
  <si>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</si>
  <si>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</si>
  <si>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</si>
  <si>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</si>
  <si>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</si>
  <si>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</si>
  <si>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</si>
  <si>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</si>
  <si>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</si>
  <si>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</si>
  <si>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</si>
  <si>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</si>
  <si>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</si>
  <si>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</si>
  <si>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</si>
  <si>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</si>
  <si>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</si>
  <si>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</si>
  <si>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</si>
  <si>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</si>
  <si>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</si>
  <si>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</si>
  <si>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</si>
  <si>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</si>
  <si>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</si>
  <si>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</si>
  <si>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</si>
  <si>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</si>
  <si>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</si>
  <si>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</si>
  <si>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</si>
  <si>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</si>
  <si>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</si>
  <si>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</si>
  <si>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</si>
  <si>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</si>
  <si>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</si>
  <si>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</si>
  <si>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</si>
  <si>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</si>
  <si>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</si>
  <si>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</si>
  <si>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Nivel</t>
  </si>
  <si>
    <t>Guión</t>
  </si>
  <si>
    <t>Cuaderno de estudio o Recurso</t>
  </si>
  <si>
    <t>Foto</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</si>
  <si>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</si>
  <si>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</si>
  <si>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</si>
  <si>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</si>
  <si>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</si>
  <si>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</si>
  <si>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</si>
  <si>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</si>
  <si>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</si>
  <si>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</si>
  <si>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</si>
  <si>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Área:</t>
  </si>
  <si>
    <t>CN_08_02_REC10_IMG01</t>
  </si>
  <si>
    <t>CN_08_02_REC10_IMG01n</t>
  </si>
  <si>
    <t>CN_08_02_REC10_IMG01_small</t>
  </si>
  <si>
    <t>CN_08_02_REC10_IMG01a</t>
  </si>
  <si>
    <t>CN_08_02_REC10_IMG01r</t>
  </si>
  <si>
    <t>CN_08_02_REC10_IMG01_zoom</t>
  </si>
  <si>
    <t>CN</t>
  </si>
  <si>
    <t>08</t>
  </si>
  <si>
    <t>Octavo Básica Secundaria</t>
  </si>
  <si>
    <t>02</t>
  </si>
  <si>
    <t>Guión 2</t>
  </si>
  <si>
    <t>REC10</t>
  </si>
  <si>
    <t>IMG01</t>
  </si>
  <si>
    <t>Imagen número 1</t>
  </si>
  <si>
    <t>Recurso número 10 (para el Cuaderno de Estudio no se escribe nada)</t>
  </si>
  <si>
    <t>Números enteros</t>
  </si>
  <si>
    <t>Diana Shirley Velásquez Rojas</t>
  </si>
  <si>
    <t>Vertical</t>
  </si>
  <si>
    <t>Ilustración</t>
  </si>
  <si>
    <t>Ejercicios para establecer relaciones de orden con números enteros usando la recta numérica.</t>
  </si>
  <si>
    <t>MA_07_01_REC90</t>
  </si>
  <si>
    <t xml:space="preserve">Un plano cartesiano donde tanto el eje X como el eje Y van desde -15 hasta 15. Deben estar ubicados los siguientes puntos del plano con un color que los haga muy vistosos y marcados de acuerdo con el número que está indicado en la lista. Es importante que las coordenadas del punto NO aparezcan en la imagen. Por favor unificar que el plano cartesiano sea como el que aparece en el archivo SolicitudGrafica_MA_07_01_CO
1 Punto de coordenadas (-3,-13)
2 Punto de coordenadas (8,2)
3 Punto de coordenadas (-9,7)
4 Punto de coordenadas (1,10)
5 Punto de coordenadas (6,-10)
6 Punto de coordenadas (-6,4)
</t>
  </si>
  <si>
    <t>Ver observaciones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</si>
</sst>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6"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u/>
      <sz val="10.8"/>
      <color theme="10"/>
      <name val="Calibri"/>
      <family val="2"/>
    </font>
    <font>
      <sz val="10"/>
      <color rgb="FF000000"/>
      <name val="Century Gothic"/>
      <family val="2"/>
    </font>
    <font>
      <sz val="12"/>
      <color rgb="FFFF0000"/>
      <name val="Times New Roman"/>
      <family val="1"/>
    </font>
    <font>
      <sz val="18"/>
      <color rgb="FFFF0000"/>
      <name val="Times New Roman"/>
      <family val="1"/>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auto="1"/>
      </left>
      <right style="medium">
        <color auto="1"/>
      </right>
      <top style="medium">
        <color auto="1"/>
      </top>
      <bottom/>
      <diagonal/>
    </border>
  </borders>
  <cellStyleXfs count="52">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22" fillId="0" borderId="0" applyNumberFormat="0" applyFill="0" applyBorder="0" applyAlignment="0" applyProtection="0">
      <alignment vertical="top"/>
      <protection locked="0"/>
    </xf>
  </cellStyleXfs>
  <cellXfs count="113">
    <xf numFmtId="0" fontId="0" fillId="0" borderId="0" xfId="0"/>
    <xf numFmtId="0" fontId="0" fillId="0" borderId="0" xfId="0" applyBorder="1" applyAlignment="1"/>
    <xf numFmtId="0" fontId="2" fillId="0" borderId="0" xfId="0" applyFont="1" applyBorder="1" applyAlignment="1">
      <alignment horizontal="left"/>
    </xf>
    <xf numFmtId="0" fontId="2" fillId="0" borderId="0" xfId="0" applyFont="1" applyFill="1" applyBorder="1" applyAlignment="1">
      <alignment horizontal="left"/>
    </xf>
    <xf numFmtId="0" fontId="6" fillId="0" borderId="5" xfId="0" applyFont="1" applyBorder="1" applyAlignment="1">
      <alignment vertical="center"/>
    </xf>
    <xf numFmtId="0" fontId="3" fillId="5" borderId="11" xfId="0" applyFont="1" applyFill="1" applyBorder="1" applyAlignment="1">
      <alignment horizontal="center" vertical="center"/>
    </xf>
    <xf numFmtId="0" fontId="6" fillId="0" borderId="5" xfId="0" applyFont="1" applyBorder="1" applyAlignment="1">
      <alignment horizontal="left" vertical="center"/>
    </xf>
    <xf numFmtId="0" fontId="6" fillId="0" borderId="5" xfId="0" applyFont="1" applyBorder="1" applyAlignment="1">
      <alignment horizontal="left"/>
    </xf>
    <xf numFmtId="0" fontId="3" fillId="5" borderId="12" xfId="0" applyFont="1" applyFill="1" applyBorder="1" applyAlignment="1">
      <alignment horizontal="center" vertical="center"/>
    </xf>
    <xf numFmtId="0" fontId="0" fillId="0" borderId="0" xfId="0"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6" xfId="0" applyFont="1" applyBorder="1" applyAlignment="1">
      <alignment vertical="center" wrapText="1"/>
    </xf>
    <xf numFmtId="0" fontId="0" fillId="0" borderId="0" xfId="0" applyBorder="1" applyAlignment="1">
      <alignment vertical="center" wrapText="1"/>
    </xf>
    <xf numFmtId="0" fontId="0" fillId="0" borderId="17" xfId="0" applyBorder="1" applyAlignment="1">
      <alignment vertical="center" wrapText="1"/>
    </xf>
    <xf numFmtId="0" fontId="0" fillId="0" borderId="16" xfId="0" applyBorder="1" applyAlignment="1">
      <alignment vertical="center" wrapText="1"/>
    </xf>
    <xf numFmtId="0" fontId="0" fillId="0" borderId="18"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7" xfId="0" applyFont="1" applyFill="1" applyBorder="1" applyAlignment="1">
      <alignment vertical="center" wrapText="1"/>
    </xf>
    <xf numFmtId="0" fontId="0" fillId="0" borderId="0" xfId="0" applyFill="1" applyAlignment="1">
      <alignment vertical="center" wrapText="1"/>
    </xf>
    <xf numFmtId="0" fontId="16" fillId="0" borderId="28" xfId="0" applyFont="1" applyFill="1" applyBorder="1" applyAlignment="1">
      <alignment vertical="center" wrapText="1"/>
    </xf>
    <xf numFmtId="0" fontId="17" fillId="0" borderId="28" xfId="0" applyFont="1" applyFill="1" applyBorder="1" applyAlignment="1">
      <alignment vertical="center" wrapText="1"/>
    </xf>
    <xf numFmtId="0" fontId="16" fillId="0" borderId="28" xfId="0" applyFont="1" applyFill="1" applyBorder="1" applyAlignment="1">
      <alignment vertical="center"/>
    </xf>
    <xf numFmtId="0" fontId="16" fillId="0" borderId="28" xfId="0" applyFont="1" applyBorder="1" applyAlignment="1">
      <alignment vertical="center" wrapText="1"/>
    </xf>
    <xf numFmtId="0" fontId="18" fillId="0" borderId="28" xfId="0" applyFont="1" applyBorder="1" applyAlignment="1">
      <alignment vertical="center" wrapText="1"/>
    </xf>
    <xf numFmtId="0" fontId="17" fillId="0" borderId="28" xfId="0" applyFont="1" applyBorder="1" applyAlignment="1">
      <alignment vertical="center" wrapText="1"/>
    </xf>
    <xf numFmtId="0" fontId="19" fillId="0" borderId="0" xfId="0" applyFont="1" applyAlignment="1">
      <alignment vertical="center" wrapText="1"/>
    </xf>
    <xf numFmtId="0" fontId="20" fillId="0" borderId="28"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29" xfId="0" applyFill="1" applyBorder="1" applyAlignment="1">
      <alignment vertical="center" wrapText="1"/>
    </xf>
    <xf numFmtId="0" fontId="0" fillId="0" borderId="29" xfId="0" applyBorder="1" applyAlignment="1">
      <alignment vertical="center" wrapText="1"/>
    </xf>
    <xf numFmtId="0" fontId="0" fillId="0" borderId="29" xfId="0" applyBorder="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10" fillId="5" borderId="31" xfId="0" applyFont="1" applyFill="1" applyBorder="1" applyAlignment="1">
      <alignment horizontal="center" vertical="center"/>
    </xf>
    <xf numFmtId="0" fontId="9" fillId="0" borderId="0" xfId="0" applyNumberFormat="1" applyFont="1" applyBorder="1" applyAlignment="1">
      <alignment horizontal="center"/>
    </xf>
    <xf numFmtId="0" fontId="11" fillId="0" borderId="32" xfId="0" applyFont="1" applyBorder="1" applyAlignment="1">
      <alignment vertical="center" wrapText="1"/>
    </xf>
    <xf numFmtId="0" fontId="2" fillId="0" borderId="5" xfId="0" applyFont="1" applyFill="1" applyBorder="1" applyAlignment="1"/>
    <xf numFmtId="0" fontId="0" fillId="0" borderId="30" xfId="0" quotePrefix="1" applyBorder="1" applyAlignment="1">
      <alignment vertical="center" wrapText="1"/>
    </xf>
    <xf numFmtId="0" fontId="2" fillId="0" borderId="0" xfId="0" applyFont="1" applyBorder="1" applyAlignment="1"/>
    <xf numFmtId="0" fontId="2" fillId="2" borderId="1" xfId="0" applyFont="1" applyFill="1" applyBorder="1" applyAlignment="1"/>
    <xf numFmtId="0" fontId="2" fillId="2" borderId="4" xfId="0" applyFont="1" applyFill="1" applyBorder="1" applyAlignment="1"/>
    <xf numFmtId="0" fontId="13" fillId="2" borderId="5" xfId="0" applyFont="1" applyFill="1" applyBorder="1" applyAlignment="1"/>
    <xf numFmtId="0" fontId="14" fillId="0" borderId="5" xfId="0" applyFont="1" applyBorder="1" applyAlignment="1"/>
    <xf numFmtId="0" fontId="2" fillId="2" borderId="8" xfId="0" applyFont="1" applyFill="1" applyBorder="1" applyAlignment="1"/>
    <xf numFmtId="0" fontId="14" fillId="0" borderId="0" xfId="0" applyFont="1" applyBorder="1" applyAlignment="1"/>
    <xf numFmtId="0" fontId="10" fillId="4" borderId="1" xfId="0" applyFont="1" applyFill="1" applyBorder="1" applyAlignment="1">
      <alignment vertical="center"/>
    </xf>
    <xf numFmtId="0" fontId="9" fillId="0" borderId="0" xfId="0" applyFont="1" applyBorder="1" applyAlignment="1"/>
    <xf numFmtId="0" fontId="0" fillId="0" borderId="0" xfId="0" applyFill="1" applyBorder="1" applyAlignment="1"/>
    <xf numFmtId="0" fontId="2" fillId="0" borderId="0" xfId="0" applyFont="1" applyFill="1" applyBorder="1" applyAlignment="1">
      <alignment horizontal="center"/>
    </xf>
    <xf numFmtId="0" fontId="2" fillId="0" borderId="0" xfId="0" applyFont="1" applyFill="1" applyBorder="1" applyAlignment="1"/>
    <xf numFmtId="1" fontId="9" fillId="0" borderId="5" xfId="0" applyNumberFormat="1" applyFont="1" applyFill="1" applyBorder="1" applyAlignment="1">
      <alignment vertical="center"/>
    </xf>
    <xf numFmtId="1" fontId="2" fillId="0" borderId="5" xfId="0" applyNumberFormat="1" applyFont="1" applyFill="1" applyBorder="1" applyAlignment="1">
      <alignment horizontal="left" vertical="center"/>
    </xf>
    <xf numFmtId="0" fontId="2" fillId="0" borderId="5" xfId="0" applyFont="1" applyFill="1" applyBorder="1" applyAlignment="1">
      <alignment vertical="center"/>
    </xf>
    <xf numFmtId="0" fontId="9" fillId="0" borderId="5" xfId="0" applyFont="1" applyFill="1" applyBorder="1" applyAlignment="1">
      <alignment vertical="center"/>
    </xf>
    <xf numFmtId="0" fontId="6" fillId="0" borderId="5" xfId="0" applyFont="1" applyBorder="1" applyAlignment="1"/>
    <xf numFmtId="0" fontId="7" fillId="0" borderId="5" xfId="0" applyFont="1" applyBorder="1" applyAlignment="1"/>
    <xf numFmtId="0" fontId="7" fillId="0" borderId="5" xfId="0" applyFont="1" applyBorder="1" applyAlignment="1">
      <alignment vertical="center"/>
    </xf>
    <xf numFmtId="0" fontId="8" fillId="0" borderId="5" xfId="0" applyFont="1" applyBorder="1" applyAlignment="1"/>
    <xf numFmtId="0" fontId="6" fillId="0" borderId="5" xfId="0" applyFont="1" applyFill="1" applyBorder="1" applyAlignment="1">
      <alignment horizontal="left" vertical="center"/>
    </xf>
    <xf numFmtId="0" fontId="7" fillId="0" borderId="5" xfId="0" applyFont="1" applyBorder="1" applyAlignment="1">
      <alignment horizontal="left"/>
    </xf>
    <xf numFmtId="1" fontId="2" fillId="0" borderId="5" xfId="0" quotePrefix="1" applyNumberFormat="1" applyFont="1" applyFill="1" applyBorder="1" applyAlignment="1">
      <alignment horizontal="left" vertical="center"/>
    </xf>
    <xf numFmtId="1" fontId="2" fillId="0" borderId="5" xfId="0" applyNumberFormat="1" applyFont="1" applyFill="1" applyBorder="1" applyAlignment="1">
      <alignment vertical="center"/>
    </xf>
    <xf numFmtId="0" fontId="14" fillId="0" borderId="5" xfId="0" applyFont="1" applyBorder="1" applyAlignment="1">
      <alignment horizontal="left" vertical="center"/>
    </xf>
    <xf numFmtId="0" fontId="14" fillId="0" borderId="5" xfId="0" applyFont="1" applyBorder="1" applyAlignment="1">
      <alignment horizontal="left"/>
    </xf>
    <xf numFmtId="0" fontId="22" fillId="0" borderId="5" xfId="51" applyBorder="1" applyAlignment="1" applyProtection="1">
      <alignment horizontal="left"/>
    </xf>
    <xf numFmtId="0" fontId="23" fillId="0" borderId="5" xfId="0" applyFont="1" applyBorder="1" applyAlignment="1"/>
    <xf numFmtId="0" fontId="23" fillId="0" borderId="5" xfId="0" applyFont="1" applyBorder="1" applyAlignment="1">
      <alignment vertical="center"/>
    </xf>
    <xf numFmtId="0" fontId="24" fillId="0" borderId="5" xfId="0" applyFont="1" applyBorder="1"/>
    <xf numFmtId="0" fontId="3" fillId="5" borderId="35" xfId="0" applyFont="1" applyFill="1" applyBorder="1" applyAlignment="1">
      <alignment horizontal="center" vertical="center"/>
    </xf>
    <xf numFmtId="0" fontId="3" fillId="0" borderId="3" xfId="0" applyFont="1" applyBorder="1" applyAlignment="1">
      <alignment horizontal="left" vertical="center"/>
    </xf>
    <xf numFmtId="0" fontId="25" fillId="0" borderId="5" xfId="0" applyFont="1" applyBorder="1" applyAlignment="1">
      <alignment wrapText="1"/>
    </xf>
    <xf numFmtId="0" fontId="3" fillId="3" borderId="23" xfId="0" applyFont="1" applyFill="1" applyBorder="1" applyAlignment="1">
      <alignment horizontal="center" vertical="center"/>
    </xf>
    <xf numFmtId="0" fontId="3" fillId="3" borderId="24" xfId="0" applyFont="1" applyFill="1" applyBorder="1" applyAlignment="1">
      <alignment horizontal="center" vertical="center"/>
    </xf>
    <xf numFmtId="164" fontId="9" fillId="0" borderId="26" xfId="0" applyNumberFormat="1" applyFont="1" applyBorder="1" applyAlignment="1">
      <alignment horizontal="center"/>
    </xf>
    <xf numFmtId="164" fontId="9" fillId="0" borderId="25" xfId="0" applyNumberFormat="1" applyFont="1" applyBorder="1" applyAlignment="1">
      <alignment horizontal="center"/>
    </xf>
    <xf numFmtId="0" fontId="10" fillId="5" borderId="23" xfId="0" applyFont="1" applyFill="1" applyBorder="1" applyAlignment="1">
      <alignment horizontal="center" vertical="center"/>
    </xf>
    <xf numFmtId="0" fontId="3" fillId="5" borderId="30" xfId="0" applyFont="1" applyFill="1" applyBorder="1" applyAlignment="1">
      <alignment horizontal="center" vertical="center"/>
    </xf>
    <xf numFmtId="0" fontId="3" fillId="5" borderId="24" xfId="0" applyFont="1" applyFill="1" applyBorder="1" applyAlignment="1">
      <alignment horizontal="center" vertical="center"/>
    </xf>
    <xf numFmtId="0" fontId="2" fillId="0" borderId="2" xfId="0" applyFont="1" applyFill="1" applyBorder="1" applyAlignment="1"/>
    <xf numFmtId="0" fontId="2" fillId="0" borderId="3" xfId="0" applyFont="1" applyFill="1" applyBorder="1" applyAlignment="1"/>
    <xf numFmtId="0" fontId="2" fillId="0" borderId="5" xfId="0" applyFont="1" applyFill="1" applyBorder="1" applyAlignment="1"/>
    <xf numFmtId="0" fontId="2" fillId="0" borderId="6" xfId="0" applyFont="1" applyFill="1" applyBorder="1" applyAlignment="1"/>
    <xf numFmtId="0" fontId="9" fillId="0" borderId="5" xfId="0" applyFont="1" applyFill="1" applyBorder="1" applyAlignment="1"/>
    <xf numFmtId="0" fontId="9" fillId="0" borderId="9" xfId="0" applyFont="1" applyFill="1" applyBorder="1" applyAlignment="1"/>
    <xf numFmtId="0" fontId="2" fillId="0" borderId="10" xfId="0" applyFont="1" applyFill="1" applyBorder="1" applyAlignment="1"/>
    <xf numFmtId="0" fontId="1" fillId="0" borderId="33" xfId="0" applyFont="1" applyBorder="1" applyAlignment="1">
      <alignment horizontal="center" vertical="center" wrapText="1"/>
    </xf>
    <xf numFmtId="0" fontId="1" fillId="0" borderId="34" xfId="0" applyFont="1" applyBorder="1" applyAlignment="1">
      <alignment horizontal="center" vertical="center" wrapText="1"/>
    </xf>
    <xf numFmtId="0" fontId="12" fillId="6" borderId="13" xfId="0" applyFont="1" applyFill="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1" xfId="0" applyBorder="1" applyAlignment="1" applyProtection="1">
      <alignment horizontal="center" wrapText="1"/>
      <protection locked="0"/>
    </xf>
    <xf numFmtId="0" fontId="0" fillId="0" borderId="22"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7" borderId="0" xfId="0" applyFont="1" applyFill="1" applyAlignment="1">
      <alignment horizontal="center" vertical="center" wrapText="1"/>
    </xf>
    <xf numFmtId="0" fontId="15" fillId="8" borderId="0" xfId="0" applyFont="1" applyFill="1" applyAlignment="1">
      <alignment horizontal="center" vertical="center" wrapText="1"/>
    </xf>
    <xf numFmtId="0" fontId="6" fillId="0" borderId="0" xfId="0" applyFont="1" applyAlignment="1">
      <alignment vertical="center" wrapText="1"/>
    </xf>
  </cellXfs>
  <cellStyles count="52">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vmlDrawing1.v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11</xdr:col>
          <xdr:colOff>167368</xdr:colOff>
          <xdr:row>9</xdr:row>
          <xdr:rowOff>142875</xdr:rowOff>
        </xdr:from>
        <xdr:to>
          <xdr:col>15</xdr:col>
          <xdr:colOff>104776</xdr:colOff>
          <xdr:row>9</xdr:row>
          <xdr:rowOff>3609975</xdr:rowOff>
        </xdr:to>
        <xdr:sp macro="" textlink="">
          <xdr:nvSpPr>
            <xdr:cNvPr id="2053" name="Object 5" hidden="1">
              <a:extLst>
                <a:ext uri="{63B3BB69-23CF-44E3-9099-C40C66FF867C}">
                  <a14:compatExt spid="_x0000_s2053"/>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15</xdr:col>
          <xdr:colOff>193222</xdr:colOff>
          <xdr:row>9</xdr:row>
          <xdr:rowOff>159203</xdr:rowOff>
        </xdr:from>
        <xdr:to>
          <xdr:col>20</xdr:col>
          <xdr:colOff>583746</xdr:colOff>
          <xdr:row>9</xdr:row>
          <xdr:rowOff>3834492</xdr:rowOff>
        </xdr:to>
        <xdr:sp macro="" textlink="">
          <xdr:nvSpPr>
            <xdr:cNvPr id="2054" name="Object 6" hidden="1">
              <a:extLst>
                <a:ext uri="{63B3BB69-23CF-44E3-9099-C40C66FF867C}">
                  <a14:compatExt spid="_x0000_s2054"/>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0</xdr:colOff>
          <xdr:row>15</xdr:row>
          <xdr:rowOff>962025</xdr:rowOff>
        </xdr:from>
        <xdr:to>
          <xdr:col>2</xdr:col>
          <xdr:colOff>2028825</xdr:colOff>
          <xdr:row>15</xdr:row>
          <xdr:rowOff>1419225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2019300</xdr:colOff>
          <xdr:row>15</xdr:row>
          <xdr:rowOff>962025</xdr:rowOff>
        </xdr:from>
        <xdr:to>
          <xdr:col>3</xdr:col>
          <xdr:colOff>1657350</xdr:colOff>
          <xdr:row>15</xdr:row>
          <xdr:rowOff>1419225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962025</xdr:rowOff>
        </xdr:from>
        <xdr:to>
          <xdr:col>4</xdr:col>
          <xdr:colOff>1666875</xdr:colOff>
          <xdr:row>15</xdr:row>
          <xdr:rowOff>1419225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962025</xdr:rowOff>
        </xdr:from>
        <xdr:to>
          <xdr:col>5</xdr:col>
          <xdr:colOff>1666875</xdr:colOff>
          <xdr:row>15</xdr:row>
          <xdr:rowOff>1419225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38100</xdr:colOff>
          <xdr:row>4</xdr:row>
          <xdr:rowOff>9525</xdr:rowOff>
        </xdr:from>
        <xdr:to>
          <xdr:col>2</xdr:col>
          <xdr:colOff>2066925</xdr:colOff>
          <xdr:row>4</xdr:row>
          <xdr:rowOff>466725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2085975</xdr:colOff>
          <xdr:row>4</xdr:row>
          <xdr:rowOff>9525</xdr:rowOff>
        </xdr:from>
        <xdr:to>
          <xdr:col>3</xdr:col>
          <xdr:colOff>1724025</xdr:colOff>
          <xdr:row>4</xdr:row>
          <xdr:rowOff>466725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28575</xdr:colOff>
          <xdr:row>4</xdr:row>
          <xdr:rowOff>9525</xdr:rowOff>
        </xdr:from>
        <xdr:to>
          <xdr:col>5</xdr:col>
          <xdr:colOff>9525</xdr:colOff>
          <xdr:row>4</xdr:row>
          <xdr:rowOff>466725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7" Type="http://schemas.openxmlformats.org/officeDocument/2006/relationships/image" Target="../media/image2.png"/><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oleObject" Target="../embeddings/oleObject2.bin"/><Relationship Id="rId5" Type="http://schemas.openxmlformats.org/officeDocument/2006/relationships/image" Target="../media/image1.png"/><Relationship Id="rId4" Type="http://schemas.openxmlformats.org/officeDocument/2006/relationships/oleObject" Target="../embeddings/oleObject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2.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1"/>
  <dimension ref="A1:P108"/>
  <sheetViews>
    <sheetView showGridLines="0" tabSelected="1" zoomScale="70" zoomScaleNormal="70" zoomScalePageLayoutView="140" workbookViewId="0">
      <pane ySplit="9" topLeftCell="A10" activePane="bottomLeft" state="frozen"/>
      <selection pane="bottomLeft" activeCell="G5" sqref="G5"/>
    </sheetView>
  </sheetViews>
  <sheetFormatPr baseColWidth="10" defaultColWidth="10.875" defaultRowHeight="13.5" x14ac:dyDescent="0.25"/>
  <cols>
    <col min="1" max="1" width="7.875" style="47" customWidth="1"/>
    <col min="2" max="2" width="37.75" style="47" customWidth="1"/>
    <col min="3" max="3" width="21.25" style="47" customWidth="1"/>
    <col min="4" max="4" width="18.5" style="47" customWidth="1"/>
    <col min="5" max="5" width="13.125" style="47" customWidth="1"/>
    <col min="6" max="6" width="28.25" style="47" customWidth="1"/>
    <col min="7" max="7" width="20.375" style="47" customWidth="1"/>
    <col min="8" max="8" width="28.625" style="47" customWidth="1"/>
    <col min="9" max="9" width="20.375" style="47" customWidth="1"/>
    <col min="10" max="10" width="34.875" style="47" customWidth="1"/>
    <col min="11" max="11" width="90.375" style="47" customWidth="1"/>
    <col min="12" max="12" width="20.375" style="47" customWidth="1"/>
    <col min="13" max="13" width="14.5" style="47" customWidth="1"/>
    <col min="14" max="16384" width="10.875" style="47"/>
  </cols>
  <sheetData>
    <row r="1" spans="1:16" ht="16.5" thickBot="1" x14ac:dyDescent="0.3">
      <c r="A1" s="1"/>
      <c r="B1" s="1"/>
      <c r="C1" s="1"/>
      <c r="D1" s="1"/>
      <c r="F1" s="1"/>
      <c r="G1" s="1"/>
      <c r="H1" s="22"/>
      <c r="I1" s="22"/>
      <c r="J1" s="1"/>
      <c r="K1" s="1"/>
    </row>
    <row r="2" spans="1:16" ht="15.75" x14ac:dyDescent="0.25">
      <c r="A2" s="1"/>
      <c r="B2" s="48" t="s">
        <v>129</v>
      </c>
      <c r="C2" s="87" t="s">
        <v>21</v>
      </c>
      <c r="D2" s="88"/>
      <c r="F2" s="80" t="s">
        <v>0</v>
      </c>
      <c r="G2" s="81"/>
      <c r="H2" s="22"/>
      <c r="I2" s="22"/>
      <c r="J2" s="1"/>
    </row>
    <row r="3" spans="1:16" ht="15.75" x14ac:dyDescent="0.25">
      <c r="A3" s="1"/>
      <c r="B3" s="49" t="s">
        <v>8</v>
      </c>
      <c r="C3" s="89">
        <v>7</v>
      </c>
      <c r="D3" s="90"/>
      <c r="F3" s="82">
        <v>42069</v>
      </c>
      <c r="G3" s="83"/>
      <c r="H3" s="22"/>
      <c r="I3" s="22"/>
      <c r="J3"/>
    </row>
    <row r="4" spans="1:16" ht="16.5" x14ac:dyDescent="0.3">
      <c r="A4" s="1"/>
      <c r="B4" s="49" t="s">
        <v>54</v>
      </c>
      <c r="C4" s="91" t="s">
        <v>145</v>
      </c>
      <c r="D4" s="90"/>
      <c r="E4" s="1"/>
      <c r="F4" s="50" t="s">
        <v>55</v>
      </c>
      <c r="G4" s="51" t="s">
        <v>56</v>
      </c>
      <c r="H4" s="22"/>
      <c r="I4" s="22"/>
      <c r="J4" s="1"/>
      <c r="K4" s="1"/>
    </row>
    <row r="5" spans="1:16" ht="16.5" thickBot="1" x14ac:dyDescent="0.3">
      <c r="A5" s="1"/>
      <c r="B5" s="52" t="s">
        <v>1</v>
      </c>
      <c r="C5" s="92" t="s">
        <v>146</v>
      </c>
      <c r="D5" s="93"/>
      <c r="E5" s="1"/>
      <c r="F5" s="53" t="str">
        <f>IF(G4="Recurso","Motor del recurso","")</f>
        <v>Motor del recurso</v>
      </c>
      <c r="G5" s="53" t="s">
        <v>84</v>
      </c>
      <c r="H5" s="22"/>
      <c r="I5" s="43"/>
      <c r="J5" s="1"/>
      <c r="K5" s="1"/>
    </row>
    <row r="6" spans="1:16" ht="16.5" thickBot="1" x14ac:dyDescent="0.3">
      <c r="A6" s="1"/>
      <c r="B6" s="1"/>
      <c r="C6" s="1"/>
      <c r="D6" s="1"/>
      <c r="E6" s="2"/>
      <c r="F6" s="1"/>
      <c r="G6" s="1"/>
      <c r="H6" s="22"/>
      <c r="I6" s="22"/>
      <c r="J6" s="1"/>
      <c r="K6" s="1"/>
    </row>
    <row r="7" spans="1:16" ht="15" customHeight="1" x14ac:dyDescent="0.25">
      <c r="A7" s="1"/>
      <c r="B7" s="54" t="s">
        <v>40</v>
      </c>
      <c r="C7" s="78" t="s">
        <v>150</v>
      </c>
      <c r="D7" s="55" t="s">
        <v>39</v>
      </c>
      <c r="F7" s="1"/>
      <c r="G7" s="1"/>
      <c r="H7" s="1"/>
      <c r="I7" s="1"/>
      <c r="J7" s="1"/>
      <c r="K7" s="1"/>
    </row>
    <row r="8" spans="1:16" s="58" customFormat="1" ht="16.5" thickBot="1" x14ac:dyDescent="0.3">
      <c r="A8" s="56"/>
      <c r="B8" s="56"/>
      <c r="C8" s="56"/>
      <c r="D8" s="3"/>
      <c r="E8" s="3"/>
      <c r="F8" s="84" t="s">
        <v>62</v>
      </c>
      <c r="G8" s="85"/>
      <c r="H8" s="85"/>
      <c r="I8" s="86"/>
      <c r="J8" s="57"/>
      <c r="L8" s="47"/>
      <c r="M8" s="47"/>
      <c r="N8" s="47"/>
      <c r="O8" s="47"/>
      <c r="P8" s="47"/>
    </row>
    <row r="9" spans="1:16" ht="14.25" thickBot="1" x14ac:dyDescent="0.3">
      <c r="A9" s="8" t="s">
        <v>2</v>
      </c>
      <c r="B9" s="5" t="s">
        <v>9</v>
      </c>
      <c r="C9" s="5" t="s">
        <v>3</v>
      </c>
      <c r="D9" s="5" t="s">
        <v>4</v>
      </c>
      <c r="E9" s="5" t="s">
        <v>5</v>
      </c>
      <c r="F9" s="42" t="s">
        <v>61</v>
      </c>
      <c r="G9" s="42" t="s">
        <v>59</v>
      </c>
      <c r="H9" s="42" t="s">
        <v>60</v>
      </c>
      <c r="I9" s="42" t="s">
        <v>121</v>
      </c>
      <c r="J9" s="5" t="s">
        <v>6</v>
      </c>
      <c r="K9" s="77" t="s">
        <v>7</v>
      </c>
    </row>
    <row r="10" spans="1:16" s="58" customFormat="1" ht="330" customHeight="1" x14ac:dyDescent="0.35">
      <c r="A10" s="59">
        <v>90</v>
      </c>
      <c r="B10" s="112" t="s">
        <v>152</v>
      </c>
      <c r="C10" s="60" t="str">
        <f>IF(OR(B10&lt;&gt;"",J10&lt;&gt;""),IF($G$4="Recurso",CONCATENATE($G$4," ",$G$5),$G$4),"")</f>
        <v>Recurso M9C</v>
      </c>
      <c r="D10" s="61" t="s">
        <v>148</v>
      </c>
      <c r="E10" s="61" t="s">
        <v>147</v>
      </c>
      <c r="F10" s="61" t="str">
        <f>IF(OR(B10&lt;&gt;"",J10&lt;&gt;""),CONCATENATE($C$7,"_",$A10,IF($G$4="Cuaderno de Estudio","_small",CONCATENATE(IF(I10="","","n"),IF(LEFT($G$5,1)="F",".jpg",".png")))),"")</f>
        <v>MA_07_01_REC90_90n.png</v>
      </c>
      <c r="G10" s="61" t="str">
        <f>IF(F10&lt;&gt;"",IF($G$4="Recurso",IF(LEFT($G$5,1)="M",VLOOKUP($G$5,'Definición técnica de imagenes'!$A$3:$G$17,5,FALSE),IF($G$5="F1",'Definición técnica de imagenes'!$E$15,'Definición técnica de imagenes'!$F$13)),'Definición técnica de imagenes'!$E$16),"")</f>
        <v>286 x 286 px</v>
      </c>
      <c r="H10" s="61" t="str">
        <f>IF(AND(I10&lt;&gt;"",I10&lt;&gt;0),IF(OR(B10&lt;&gt;"",J10&lt;&gt;""),CONCATENATE($C$7,"_",$A10,IF($G$4="Cuaderno de Estudio","_zoom",CONCATENATE("a",IF(LEFT($G$5,1)="F",".jpg",".png")))),""),"")</f>
        <v>MA_07_01_REC90_90a.png</v>
      </c>
      <c r="I10" s="61" t="str">
        <f>IF(OR(B10&lt;&gt;"",J10&lt;&gt;""),IF($G$4="Recurso",IF(LEFT($G$5,1)="M",IF(VLOOKUP($G$5,'Definición técnica de imagenes'!$A$3:$G$17,6,FALSE)=0,"",VLOOKUP($G$5,'Definición técnica de imagenes'!$A$3:$G$17,6,FALSE)),IF($G$5="F1","","")),'Definición técnica de imagenes'!$F$16),"")</f>
        <v>500 x 500 px</v>
      </c>
      <c r="J10" s="62" t="s">
        <v>149</v>
      </c>
      <c r="K10" s="79" t="s">
        <v>151</v>
      </c>
    </row>
    <row r="11" spans="1:16" s="58" customFormat="1" ht="13.9" customHeight="1" x14ac:dyDescent="0.25">
      <c r="A11" s="59"/>
      <c r="B11" s="51"/>
      <c r="C11" s="60" t="str">
        <f t="shared" ref="C11:C22" si="0">IF(OR(B11&lt;&gt;"",J11&lt;&gt;""),IF($G$4="Recurso",CONCATENATE($G$4," ",$G$5),$G$4),"")</f>
        <v/>
      </c>
      <c r="D11" s="61"/>
      <c r="E11" s="61"/>
      <c r="F11" s="61" t="str">
        <f t="shared" ref="F11:F74" si="1">IF(OR(B11&lt;&gt;"",J11&lt;&gt;""),CONCATENATE($C$7,"_",$A11,IF($G$4="Cuaderno de Estudio","_small",CONCATENATE(IF(I11="","","n"),IF(LEFT($G$5,1)="F",".jpg",".png")))),"")</f>
        <v/>
      </c>
      <c r="G11" s="61" t="str">
        <f>IF(F11&lt;&gt;"",IF($G$4="Recurso",IF(LEFT($G$5,1)="M",VLOOKUP($G$5,'Definición técnica de imagenes'!$A$3:$G$17,5,FALSE),IF($G$5="F1",'Definición técnica de imagenes'!$E$15,'Definición técnica de imagenes'!$F$13)),'Definición técnica de imagenes'!$E$16),"")</f>
        <v/>
      </c>
      <c r="H11" s="61" t="str">
        <f t="shared" ref="H11:H74" si="2">IF(AND(I11&lt;&gt;"",I11&lt;&gt;0),IF(OR(B11&lt;&gt;"",J11&lt;&gt;""),CONCATENATE($C$7,"_",$A11,IF($G$4="Cuaderno de Estudio","_zoom",CONCATENATE("a",IF(LEFT($G$5,1)="F",".jpg",".png")))),""),"")</f>
        <v/>
      </c>
      <c r="I11" s="61" t="str">
        <f>IF(OR(B11&lt;&gt;"",J11&lt;&gt;""),IF($G$4="Recurso",IF(LEFT($G$5,1)="M",IF(VLOOKUP($G$5,'Definición técnica de imagenes'!$A$3:$G$17,6,FALSE)=0,"",VLOOKUP($G$5,'Definición técnica de imagenes'!$A$3:$G$17,6,FALSE)),IF($G$5="F1","","")),'Definición técnica de imagenes'!$F$16),"")</f>
        <v/>
      </c>
      <c r="J11" s="51"/>
      <c r="K11" s="76"/>
    </row>
    <row r="12" spans="1:16" s="58" customFormat="1" ht="15.75" x14ac:dyDescent="0.25">
      <c r="A12" s="59"/>
      <c r="B12" s="71"/>
      <c r="C12" s="60" t="str">
        <f t="shared" si="0"/>
        <v/>
      </c>
      <c r="D12" s="61"/>
      <c r="E12" s="61"/>
      <c r="F12" s="61" t="str">
        <f t="shared" si="1"/>
        <v/>
      </c>
      <c r="G12" s="61" t="str">
        <f>IF(F12&lt;&gt;"",IF($G$4="Recurso",IF(LEFT($G$5,1)="M",VLOOKUP($G$5,'Definición técnica de imagenes'!$A$3:$G$17,5,FALSE),IF($G$5="F1",'Definición técnica de imagenes'!$E$15,'Definición técnica de imagenes'!$F$13)),'Definición técnica de imagenes'!$E$16),"")</f>
        <v/>
      </c>
      <c r="H12" s="61" t="str">
        <f t="shared" si="2"/>
        <v/>
      </c>
      <c r="I12" s="61" t="str">
        <f>IF(OR(B12&lt;&gt;"",J12&lt;&gt;""),IF($G$4="Recurso",IF(LEFT($G$5,1)="M",IF(VLOOKUP($G$5,'Definición técnica de imagenes'!$A$3:$G$17,6,FALSE)=0,"",VLOOKUP($G$5,'Definición técnica de imagenes'!$A$3:$G$17,6,FALSE)),IF($G$5="F1","","")),'Definición técnica de imagenes'!$F$16),"")</f>
        <v/>
      </c>
      <c r="J12" s="51"/>
      <c r="K12" s="76"/>
    </row>
    <row r="13" spans="1:16" s="58" customFormat="1" ht="15.75" x14ac:dyDescent="0.25">
      <c r="A13" s="59"/>
      <c r="B13" s="72"/>
      <c r="C13" s="60" t="str">
        <f t="shared" si="0"/>
        <v/>
      </c>
      <c r="D13" s="61"/>
      <c r="E13" s="61"/>
      <c r="F13" s="61" t="str">
        <f t="shared" si="1"/>
        <v/>
      </c>
      <c r="G13" s="61" t="str">
        <f>IF(F13&lt;&gt;"",IF($G$4="Recurso",IF(LEFT($G$5,1)="M",VLOOKUP($G$5,'Definición técnica de imagenes'!$A$3:$G$17,5,FALSE),IF($G$5="F1",'Definición técnica de imagenes'!$E$15,'Definición técnica de imagenes'!$F$13)),'Definición técnica de imagenes'!$E$16),"")</f>
        <v/>
      </c>
      <c r="H13" s="61" t="str">
        <f t="shared" si="2"/>
        <v/>
      </c>
      <c r="I13" s="61" t="str">
        <f>IF(OR(B13&lt;&gt;"",J13&lt;&gt;""),IF($G$4="Recurso",IF(LEFT($G$5,1)="M",IF(VLOOKUP($G$5,'Definición técnica de imagenes'!$A$3:$G$17,6,FALSE)=0,"",VLOOKUP($G$5,'Definición técnica de imagenes'!$A$3:$G$17,6,FALSE)),IF($G$5="F1","","")),'Definición técnica de imagenes'!$F$16),"")</f>
        <v/>
      </c>
      <c r="J13" s="51"/>
      <c r="K13" s="76"/>
    </row>
    <row r="14" spans="1:16" s="58" customFormat="1" ht="15.75" x14ac:dyDescent="0.25">
      <c r="A14" s="59"/>
      <c r="B14" s="73"/>
      <c r="C14" s="60" t="str">
        <f t="shared" si="0"/>
        <v/>
      </c>
      <c r="D14" s="61"/>
      <c r="E14" s="61"/>
      <c r="F14" s="61" t="str">
        <f t="shared" si="1"/>
        <v/>
      </c>
      <c r="G14" s="61" t="str">
        <f>IF(F14&lt;&gt;"",IF($G$4="Recurso",IF(LEFT($G$5,1)="M",VLOOKUP($G$5,'Definición técnica de imagenes'!$A$3:$G$17,5,FALSE),IF($G$5="F1",'Definición técnica de imagenes'!$E$15,'Definición técnica de imagenes'!$F$13)),'Definición técnica de imagenes'!$E$16),"")</f>
        <v/>
      </c>
      <c r="H14" s="61" t="str">
        <f t="shared" si="2"/>
        <v/>
      </c>
      <c r="I14" s="61" t="str">
        <f>IF(OR(B14&lt;&gt;"",J14&lt;&gt;""),IF($G$4="Recurso",IF(LEFT($G$5,1)="M",IF(VLOOKUP($G$5,'Definición técnica de imagenes'!$A$3:$G$17,6,FALSE)=0,"",VLOOKUP($G$5,'Definición técnica de imagenes'!$A$3:$G$17,6,FALSE)),IF($G$5="F1","","")),'Definición técnica de imagenes'!$F$16),"")</f>
        <v/>
      </c>
      <c r="J14" s="51"/>
      <c r="K14" s="76"/>
    </row>
    <row r="15" spans="1:16" s="58" customFormat="1" ht="15.75" x14ac:dyDescent="0.25">
      <c r="A15" s="59"/>
      <c r="B15" s="72"/>
      <c r="C15" s="60" t="str">
        <f t="shared" si="0"/>
        <v/>
      </c>
      <c r="D15" s="61"/>
      <c r="E15" s="61"/>
      <c r="F15" s="61" t="str">
        <f t="shared" si="1"/>
        <v/>
      </c>
      <c r="G15" s="61" t="str">
        <f>IF(F15&lt;&gt;"",IF($G$4="Recurso",IF(LEFT($G$5,1)="M",VLOOKUP($G$5,'Definición técnica de imagenes'!$A$3:$G$17,5,FALSE),IF($G$5="F1",'Definición técnica de imagenes'!$E$15,'Definición técnica de imagenes'!$F$13)),'Definición técnica de imagenes'!$E$16),"")</f>
        <v/>
      </c>
      <c r="H15" s="61" t="str">
        <f t="shared" si="2"/>
        <v/>
      </c>
      <c r="I15" s="61" t="str">
        <f>IF(OR(B15&lt;&gt;"",J15&lt;&gt;""),IF($G$4="Recurso",IF(LEFT($G$5,1)="M",IF(VLOOKUP($G$5,'Definición técnica de imagenes'!$A$3:$G$17,6,FALSE)=0,"",VLOOKUP($G$5,'Definición técnica de imagenes'!$A$3:$G$17,6,FALSE)),IF($G$5="F1","","")),'Definición técnica de imagenes'!$F$16),"")</f>
        <v/>
      </c>
      <c r="J15" s="74"/>
      <c r="K15" s="76"/>
    </row>
    <row r="16" spans="1:16" s="58" customFormat="1" ht="15.75" x14ac:dyDescent="0.25">
      <c r="A16" s="59"/>
      <c r="B16" s="72"/>
      <c r="C16" s="60" t="str">
        <f t="shared" si="0"/>
        <v/>
      </c>
      <c r="D16" s="61"/>
      <c r="E16" s="61"/>
      <c r="F16" s="61" t="str">
        <f t="shared" si="1"/>
        <v/>
      </c>
      <c r="G16" s="61" t="str">
        <f>IF(F16&lt;&gt;"",IF($G$4="Recurso",IF(LEFT($G$5,1)="M",VLOOKUP($G$5,'Definición técnica de imagenes'!$A$3:$G$17,5,FALSE),IF($G$5="F1",'Definición técnica de imagenes'!$E$15,'Definición técnica de imagenes'!$F$13)),'Definición técnica de imagenes'!$E$16),"")</f>
        <v/>
      </c>
      <c r="H16" s="61" t="str">
        <f t="shared" si="2"/>
        <v/>
      </c>
      <c r="I16" s="61" t="str">
        <f>IF(OR(B16&lt;&gt;"",J16&lt;&gt;""),IF($G$4="Recurso",IF(LEFT($G$5,1)="M",IF(VLOOKUP($G$5,'Definición técnica de imagenes'!$A$3:$G$17,6,FALSE)=0,"",VLOOKUP($G$5,'Definición técnica de imagenes'!$A$3:$G$17,6,FALSE)),IF($G$5="F1","","")),'Definición técnica de imagenes'!$F$16),"")</f>
        <v/>
      </c>
      <c r="J16" s="75"/>
      <c r="K16" s="76"/>
    </row>
    <row r="17" spans="1:11" s="58" customFormat="1" x14ac:dyDescent="0.25">
      <c r="A17" s="59"/>
      <c r="B17" s="72"/>
      <c r="C17" s="60" t="str">
        <f t="shared" si="0"/>
        <v/>
      </c>
      <c r="D17" s="61"/>
      <c r="E17" s="61"/>
      <c r="F17" s="61" t="str">
        <f t="shared" si="1"/>
        <v/>
      </c>
      <c r="G17" s="61" t="str">
        <f>IF(F17&lt;&gt;"",IF($G$4="Recurso",IF(LEFT($G$5,1)="M",VLOOKUP($G$5,'Definición técnica de imagenes'!$A$3:$G$17,5,FALSE),IF($G$5="F1",'Definición técnica de imagenes'!$E$15,'Definición técnica de imagenes'!$F$13)),'Definición técnica de imagenes'!$E$16),"")</f>
        <v/>
      </c>
      <c r="H17" s="61" t="str">
        <f t="shared" si="2"/>
        <v/>
      </c>
      <c r="I17" s="61" t="str">
        <f>IF(OR(B17&lt;&gt;"",J17&lt;&gt;""),IF($G$4="Recurso",IF(LEFT($G$5,1)="M",IF(VLOOKUP($G$5,'Definición técnica de imagenes'!$A$3:$G$17,6,FALSE)=0,"",VLOOKUP($G$5,'Definición técnica de imagenes'!$A$3:$G$17,6,FALSE)),IF($G$5="F1","","")),'Definición técnica de imagenes'!$F$16),"")</f>
        <v/>
      </c>
      <c r="J17" s="74"/>
      <c r="K17" s="51"/>
    </row>
    <row r="18" spans="1:11" s="58" customFormat="1" x14ac:dyDescent="0.25">
      <c r="A18" s="59"/>
      <c r="B18" s="7"/>
      <c r="C18" s="60" t="str">
        <f t="shared" si="0"/>
        <v/>
      </c>
      <c r="D18" s="61"/>
      <c r="E18" s="61"/>
      <c r="F18" s="61" t="str">
        <f t="shared" si="1"/>
        <v/>
      </c>
      <c r="G18" s="61" t="str">
        <f>IF(F18&lt;&gt;"",IF($G$4="Recurso",IF(LEFT($G$5,1)="M",VLOOKUP($G$5,'Definición técnica de imagenes'!$A$3:$G$17,5,FALSE),IF($G$5="F1",'Definición técnica de imagenes'!$E$15,'Definición técnica de imagenes'!$F$13)),'Definición técnica de imagenes'!$E$16),"")</f>
        <v/>
      </c>
      <c r="H18" s="61" t="str">
        <f t="shared" si="2"/>
        <v/>
      </c>
      <c r="I18" s="61" t="str">
        <f>IF(OR(B18&lt;&gt;"",J18&lt;&gt;""),IF($G$4="Recurso",IF(LEFT($G$5,1)="M",IF(VLOOKUP($G$5,'Definición técnica de imagenes'!$A$3:$G$17,6,FALSE)=0,"",VLOOKUP($G$5,'Definición técnica de imagenes'!$A$3:$G$17,6,FALSE)),IF($G$5="F1","","")),'Definición técnica de imagenes'!$F$16),"")</f>
        <v/>
      </c>
      <c r="J18" s="64"/>
      <c r="K18" s="64"/>
    </row>
    <row r="19" spans="1:11" s="58" customFormat="1" ht="14.25" x14ac:dyDescent="0.3">
      <c r="A19" s="59"/>
      <c r="B19" s="67"/>
      <c r="C19" s="60" t="str">
        <f t="shared" si="0"/>
        <v/>
      </c>
      <c r="D19" s="61"/>
      <c r="E19" s="61"/>
      <c r="F19" s="61" t="str">
        <f t="shared" si="1"/>
        <v/>
      </c>
      <c r="G19" s="61" t="str">
        <f>IF(F19&lt;&gt;"",IF($G$4="Recurso",IF(LEFT($G$5,1)="M",VLOOKUP($G$5,'Definición técnica de imagenes'!$A$3:$G$17,5,FALSE),IF($G$5="F1",'Definición técnica de imagenes'!$E$15,'Definición técnica de imagenes'!$F$13)),'Definición técnica de imagenes'!$E$16),"")</f>
        <v/>
      </c>
      <c r="H19" s="61" t="str">
        <f t="shared" si="2"/>
        <v/>
      </c>
      <c r="I19" s="61" t="str">
        <f>IF(OR(B19&lt;&gt;"",J19&lt;&gt;""),IF($G$4="Recurso",IF(LEFT($G$5,1)="M",IF(VLOOKUP($G$5,'Definición técnica de imagenes'!$A$3:$G$17,6,FALSE)=0,"",VLOOKUP($G$5,'Definición técnica de imagenes'!$A$3:$G$17,6,FALSE)),IF($G$5="F1","","")),'Definición técnica de imagenes'!$F$16),"")</f>
        <v/>
      </c>
      <c r="J19" s="65"/>
      <c r="K19" s="66"/>
    </row>
    <row r="20" spans="1:11" s="58" customFormat="1" x14ac:dyDescent="0.25">
      <c r="A20" s="59"/>
      <c r="B20" s="7"/>
      <c r="C20" s="60" t="str">
        <f t="shared" si="0"/>
        <v/>
      </c>
      <c r="D20" s="61"/>
      <c r="E20" s="61"/>
      <c r="F20" s="61" t="str">
        <f t="shared" si="1"/>
        <v/>
      </c>
      <c r="G20" s="61" t="str">
        <f>IF(F20&lt;&gt;"",IF($G$4="Recurso",IF(LEFT($G$5,1)="M",VLOOKUP($G$5,'Definición técnica de imagenes'!$A$3:$G$17,5,FALSE),IF($G$5="F1",'Definición técnica de imagenes'!$E$15,'Definición técnica de imagenes'!$F$13)),'Definición técnica de imagenes'!$E$16),"")</f>
        <v/>
      </c>
      <c r="H20" s="61" t="str">
        <f t="shared" si="2"/>
        <v/>
      </c>
      <c r="I20" s="61" t="str">
        <f>IF(OR(B20&lt;&gt;"",J20&lt;&gt;""),IF($G$4="Recurso",IF(LEFT($G$5,1)="M",IF(VLOOKUP($G$5,'Definición técnica de imagenes'!$A$3:$G$17,6,FALSE)=0,"",VLOOKUP($G$5,'Definición técnica de imagenes'!$A$3:$G$17,6,FALSE)),IF($G$5="F1","","")),'Definición técnica de imagenes'!$F$16),"")</f>
        <v/>
      </c>
      <c r="J20" s="63"/>
      <c r="K20" s="64"/>
    </row>
    <row r="21" spans="1:11" s="58" customFormat="1" x14ac:dyDescent="0.25">
      <c r="A21" s="59"/>
      <c r="B21" s="68"/>
      <c r="C21" s="60" t="str">
        <f t="shared" si="0"/>
        <v/>
      </c>
      <c r="D21" s="61"/>
      <c r="E21" s="61"/>
      <c r="F21" s="61" t="str">
        <f t="shared" si="1"/>
        <v/>
      </c>
      <c r="G21" s="61" t="str">
        <f>IF(F21&lt;&gt;"",IF($G$4="Recurso",IF(LEFT($G$5,1)="M",VLOOKUP($G$5,'Definición técnica de imagenes'!$A$3:$G$17,5,FALSE),IF($G$5="F1",'Definición técnica de imagenes'!$E$15,'Definición técnica de imagenes'!$F$13)),'Definición técnica de imagenes'!$E$16),"")</f>
        <v/>
      </c>
      <c r="H21" s="61" t="str">
        <f t="shared" si="2"/>
        <v/>
      </c>
      <c r="I21" s="61" t="str">
        <f>IF(OR(B21&lt;&gt;"",J21&lt;&gt;""),IF($G$4="Recurso",IF(LEFT($G$5,1)="M",IF(VLOOKUP($G$5,'Definición técnica de imagenes'!$A$3:$G$17,6,FALSE)=0,"",VLOOKUP($G$5,'Definición técnica de imagenes'!$A$3:$G$17,6,FALSE)),IF($G$5="F1","","")),'Definición técnica de imagenes'!$F$16),"")</f>
        <v/>
      </c>
      <c r="J21" s="64"/>
      <c r="K21" s="64"/>
    </row>
    <row r="22" spans="1:11" s="58" customFormat="1" x14ac:dyDescent="0.25">
      <c r="A22" s="59"/>
      <c r="B22" s="69"/>
      <c r="C22" s="60" t="str">
        <f t="shared" si="0"/>
        <v/>
      </c>
      <c r="D22" s="61"/>
      <c r="E22" s="61"/>
      <c r="F22" s="61" t="str">
        <f t="shared" si="1"/>
        <v/>
      </c>
      <c r="G22" s="61" t="str">
        <f>IF(F22&lt;&gt;"",IF($G$4="Recurso",IF(LEFT($G$5,1)="M",VLOOKUP($G$5,'Definición técnica de imagenes'!$A$3:$G$17,5,FALSE),IF($G$5="F1",'Definición técnica de imagenes'!$E$15,'Definición técnica de imagenes'!$F$13)),'Definición técnica de imagenes'!$E$16),"")</f>
        <v/>
      </c>
      <c r="H22" s="61" t="str">
        <f t="shared" si="2"/>
        <v/>
      </c>
      <c r="I22" s="61" t="str">
        <f>IF(OR(B22&lt;&gt;"",J22&lt;&gt;""),IF($G$4="Recurso",IF(LEFT($G$5,1)="M",IF(VLOOKUP($G$5,'Definición técnica de imagenes'!$A$3:$G$17,6,FALSE)=0,"",VLOOKUP($G$5,'Definición técnica de imagenes'!$A$3:$G$17,6,FALSE)),IF($G$5="F1","","")),'Definición técnica de imagenes'!$F$16),"")</f>
        <v/>
      </c>
      <c r="J22" s="61"/>
      <c r="K22" s="4"/>
    </row>
    <row r="23" spans="1:11" s="58" customFormat="1" x14ac:dyDescent="0.25">
      <c r="A23" s="70" t="str">
        <f t="shared" ref="A23:A30" si="3">IF(OR(B23&lt;&gt;"",J23&lt;&gt;""),CONCATENATE(LEFT(A22,3),IF(MID(A22,4,2)+1&lt;10,CONCATENATE("0",MID(A22,4,2)+1))),"")</f>
        <v/>
      </c>
      <c r="B23" s="7"/>
      <c r="C23" s="7"/>
      <c r="D23" s="61"/>
      <c r="E23" s="61"/>
      <c r="F23" s="61" t="str">
        <f t="shared" si="1"/>
        <v/>
      </c>
      <c r="G23" s="61" t="str">
        <f>IF(F23&lt;&gt;"",IF($G$4="Recurso",IF(LEFT($G$5,1)="M",VLOOKUP($G$5,'Definición técnica de imagenes'!$A$3:$G$17,5,FALSE),IF($G$5="F1",'Definición técnica de imagenes'!$E$15,'Definición técnica de imagenes'!$F$13)),'Definición técnica de imagenes'!$E$16),"")</f>
        <v/>
      </c>
      <c r="H23" s="61" t="str">
        <f t="shared" si="2"/>
        <v/>
      </c>
      <c r="I23" s="61" t="str">
        <f>IF(OR(B23&lt;&gt;"",J23&lt;&gt;""),IF($G$4="Recurso",IF(LEFT($G$5,1)="M",IF(VLOOKUP($G$5,'Definición técnica de imagenes'!$A$3:$G$17,6,FALSE)=0,"",VLOOKUP($G$5,'Definición técnica de imagenes'!$A$3:$G$17,6,FALSE)),IF($G$5="F1","","")),'Definición técnica de imagenes'!$F$16),"")</f>
        <v/>
      </c>
      <c r="J23" s="63"/>
      <c r="K23" s="63"/>
    </row>
    <row r="24" spans="1:11" s="58" customFormat="1" x14ac:dyDescent="0.25">
      <c r="A24" s="70" t="str">
        <f t="shared" si="3"/>
        <v/>
      </c>
      <c r="B24" s="60"/>
      <c r="C24" s="60"/>
      <c r="D24" s="61"/>
      <c r="E24" s="61"/>
      <c r="F24" s="61" t="str">
        <f t="shared" si="1"/>
        <v/>
      </c>
      <c r="G24" s="61" t="str">
        <f>IF(F24&lt;&gt;"",IF($G$4="Recurso",IF(LEFT($G$5,1)="M",VLOOKUP($G$5,'Definición técnica de imagenes'!$A$3:$G$17,5,FALSE),IF($G$5="F1",'Definición técnica de imagenes'!$E$15,'Definición técnica de imagenes'!$F$13)),'Definición técnica de imagenes'!$E$16),"")</f>
        <v/>
      </c>
      <c r="H24" s="61" t="str">
        <f t="shared" si="2"/>
        <v/>
      </c>
      <c r="I24" s="61" t="str">
        <f>IF(OR(B24&lt;&gt;"",J24&lt;&gt;""),IF($G$4="Recurso",IF(LEFT($G$5,1)="M",IF(VLOOKUP($G$5,'Definición técnica de imagenes'!$A$3:$G$17,6,FALSE)=0,"",VLOOKUP($G$5,'Definición técnica de imagenes'!$A$3:$G$17,6,FALSE)),IF($G$5="F1","","")),'Definición técnica de imagenes'!$F$16),"")</f>
        <v/>
      </c>
      <c r="J24" s="61"/>
      <c r="K24" s="45"/>
    </row>
    <row r="25" spans="1:11" s="58" customFormat="1" x14ac:dyDescent="0.25">
      <c r="A25" s="70" t="str">
        <f t="shared" si="3"/>
        <v/>
      </c>
      <c r="B25" s="7"/>
      <c r="C25" s="7"/>
      <c r="D25" s="61"/>
      <c r="E25" s="61"/>
      <c r="F25" s="61" t="str">
        <f t="shared" si="1"/>
        <v/>
      </c>
      <c r="G25" s="61" t="str">
        <f>IF(F25&lt;&gt;"",IF($G$4="Recurso",IF(LEFT($G$5,1)="M",VLOOKUP($G$5,'Definición técnica de imagenes'!$A$3:$G$17,5,FALSE),IF($G$5="F1",'Definición técnica de imagenes'!$E$15,'Definición técnica de imagenes'!$F$13)),'Definición técnica de imagenes'!$E$16),"")</f>
        <v/>
      </c>
      <c r="H25" s="61" t="str">
        <f t="shared" si="2"/>
        <v/>
      </c>
      <c r="I25" s="61" t="str">
        <f>IF(OR(B25&lt;&gt;"",J25&lt;&gt;""),IF($G$4="Recurso",IF(LEFT($G$5,1)="M",IF(VLOOKUP($G$5,'Definición técnica de imagenes'!$A$3:$G$17,6,FALSE)=0,"",VLOOKUP($G$5,'Definición técnica de imagenes'!$A$3:$G$17,6,FALSE)),IF($G$5="F1","","")),'Definición técnica de imagenes'!$F$16),"")</f>
        <v/>
      </c>
      <c r="J25" s="61"/>
      <c r="K25" s="63"/>
    </row>
    <row r="26" spans="1:11" s="58" customFormat="1" x14ac:dyDescent="0.25">
      <c r="A26" s="70" t="str">
        <f t="shared" si="3"/>
        <v/>
      </c>
      <c r="B26" s="7"/>
      <c r="C26" s="7"/>
      <c r="D26" s="61"/>
      <c r="E26" s="61"/>
      <c r="F26" s="61" t="str">
        <f t="shared" si="1"/>
        <v/>
      </c>
      <c r="G26" s="61" t="str">
        <f>IF(F26&lt;&gt;"",IF($G$4="Recurso",IF(LEFT($G$5,1)="M",VLOOKUP($G$5,'Definición técnica de imagenes'!$A$3:$G$17,5,FALSE),IF($G$5="F1",'Definición técnica de imagenes'!$E$15,'Definición técnica de imagenes'!$F$13)),'Definición técnica de imagenes'!$E$16),"")</f>
        <v/>
      </c>
      <c r="H26" s="61" t="str">
        <f t="shared" si="2"/>
        <v/>
      </c>
      <c r="I26" s="61" t="str">
        <f>IF(OR(B26&lt;&gt;"",J26&lt;&gt;""),IF($G$4="Recurso",IF(LEFT($G$5,1)="M",IF(VLOOKUP($G$5,'Definición técnica de imagenes'!$A$3:$G$17,6,FALSE)=0,"",VLOOKUP($G$5,'Definición técnica de imagenes'!$A$3:$G$17,6,FALSE)),IF($G$5="F1","","")),'Definición técnica de imagenes'!$F$16),"")</f>
        <v/>
      </c>
      <c r="J26" s="61"/>
      <c r="K26" s="63"/>
    </row>
    <row r="27" spans="1:11" s="58" customFormat="1" x14ac:dyDescent="0.25">
      <c r="A27" s="70" t="str">
        <f t="shared" si="3"/>
        <v/>
      </c>
      <c r="B27" s="7"/>
      <c r="C27" s="7"/>
      <c r="D27" s="61"/>
      <c r="E27" s="61"/>
      <c r="F27" s="61" t="str">
        <f t="shared" si="1"/>
        <v/>
      </c>
      <c r="G27" s="61" t="str">
        <f>IF(F27&lt;&gt;"",IF($G$4="Recurso",IF(LEFT($G$5,1)="M",VLOOKUP($G$5,'Definición técnica de imagenes'!$A$3:$G$17,5,FALSE),IF($G$5="F1",'Definición técnica de imagenes'!$E$15,'Definición técnica de imagenes'!$F$13)),'Definición técnica de imagenes'!$E$16),"")</f>
        <v/>
      </c>
      <c r="H27" s="61" t="str">
        <f t="shared" si="2"/>
        <v/>
      </c>
      <c r="I27" s="61" t="str">
        <f>IF(OR(B27&lt;&gt;"",J27&lt;&gt;""),IF($G$4="Recurso",IF(LEFT($G$5,1)="M",IF(VLOOKUP($G$5,'Definición técnica de imagenes'!$A$3:$G$17,6,FALSE)=0,"",VLOOKUP($G$5,'Definición técnica de imagenes'!$A$3:$G$17,6,FALSE)),IF($G$5="F1","","")),'Definición técnica de imagenes'!$F$16),"")</f>
        <v/>
      </c>
      <c r="J27" s="63"/>
      <c r="K27" s="63"/>
    </row>
    <row r="28" spans="1:11" s="58" customFormat="1" x14ac:dyDescent="0.25">
      <c r="A28" s="70" t="str">
        <f t="shared" si="3"/>
        <v/>
      </c>
      <c r="B28" s="60"/>
      <c r="C28" s="60"/>
      <c r="D28" s="61"/>
      <c r="E28" s="61"/>
      <c r="F28" s="61" t="str">
        <f t="shared" si="1"/>
        <v/>
      </c>
      <c r="G28" s="61" t="str">
        <f>IF(F28&lt;&gt;"",IF($G$4="Recurso",IF(LEFT($G$5,1)="M",VLOOKUP($G$5,'Definición técnica de imagenes'!$A$3:$G$17,5,FALSE),IF($G$5="F1",'Definición técnica de imagenes'!$E$15,'Definición técnica de imagenes'!$F$13)),'Definición técnica de imagenes'!$E$16),"")</f>
        <v/>
      </c>
      <c r="H28" s="61" t="str">
        <f t="shared" si="2"/>
        <v/>
      </c>
      <c r="I28" s="61" t="str">
        <f>IF(OR(B28&lt;&gt;"",J28&lt;&gt;""),IF($G$4="Recurso",IF(LEFT($G$5,1)="M",IF(VLOOKUP($G$5,'Definición técnica de imagenes'!$A$3:$G$17,6,FALSE)=0,"",VLOOKUP($G$5,'Definición técnica de imagenes'!$A$3:$G$17,6,FALSE)),IF($G$5="F1","","")),'Definición técnica de imagenes'!$F$16),"")</f>
        <v/>
      </c>
      <c r="J28" s="63"/>
      <c r="K28" s="63"/>
    </row>
    <row r="29" spans="1:11" s="58" customFormat="1" x14ac:dyDescent="0.25">
      <c r="A29" s="70" t="str">
        <f t="shared" si="3"/>
        <v/>
      </c>
      <c r="B29" s="7"/>
      <c r="C29" s="7"/>
      <c r="D29" s="61"/>
      <c r="E29" s="61"/>
      <c r="F29" s="61" t="str">
        <f t="shared" si="1"/>
        <v/>
      </c>
      <c r="G29" s="61" t="str">
        <f>IF(F29&lt;&gt;"",IF($G$4="Recurso",IF(LEFT($G$5,1)="M",VLOOKUP($G$5,'Definición técnica de imagenes'!$A$3:$G$17,5,FALSE),IF($G$5="F1",'Definición técnica de imagenes'!$E$15,'Definición técnica de imagenes'!$F$13)),'Definición técnica de imagenes'!$E$16),"")</f>
        <v/>
      </c>
      <c r="H29" s="61" t="str">
        <f t="shared" si="2"/>
        <v/>
      </c>
      <c r="I29" s="61" t="str">
        <f>IF(OR(B29&lt;&gt;"",J29&lt;&gt;""),IF($G$4="Recurso",IF(LEFT($G$5,1)="M",IF(VLOOKUP($G$5,'Definición técnica de imagenes'!$A$3:$G$17,6,FALSE)=0,"",VLOOKUP($G$5,'Definición técnica de imagenes'!$A$3:$G$17,6,FALSE)),IF($G$5="F1","","")),'Definición técnica de imagenes'!$F$16),"")</f>
        <v/>
      </c>
      <c r="J29" s="63"/>
      <c r="K29" s="63"/>
    </row>
    <row r="30" spans="1:11" s="58" customFormat="1" x14ac:dyDescent="0.25">
      <c r="A30" s="70" t="str">
        <f t="shared" si="3"/>
        <v/>
      </c>
      <c r="B30" s="7"/>
      <c r="C30" s="7"/>
      <c r="D30" s="61"/>
      <c r="E30" s="61"/>
      <c r="F30" s="61" t="str">
        <f t="shared" si="1"/>
        <v/>
      </c>
      <c r="G30" s="61" t="str">
        <f>IF(F30&lt;&gt;"",IF($G$4="Recurso",IF(LEFT($G$5,1)="M",VLOOKUP($G$5,'Definición técnica de imagenes'!$A$3:$G$17,5,FALSE),IF($G$5="F1",'Definición técnica de imagenes'!$E$15,'Definición técnica de imagenes'!$F$13)),'Definición técnica de imagenes'!$E$16),"")</f>
        <v/>
      </c>
      <c r="H30" s="61" t="str">
        <f t="shared" si="2"/>
        <v/>
      </c>
      <c r="I30" s="61" t="str">
        <f>IF(OR(B30&lt;&gt;"",J30&lt;&gt;""),IF($G$4="Recurso",IF(LEFT($G$5,1)="M",IF(VLOOKUP($G$5,'Definición técnica de imagenes'!$A$3:$G$17,6,FALSE)=0,"",VLOOKUP($G$5,'Definición técnica de imagenes'!$A$3:$G$17,6,FALSE)),IF($G$5="F1","","")),'Definición técnica de imagenes'!$F$16),"")</f>
        <v/>
      </c>
      <c r="J30" s="63"/>
      <c r="K30" s="63"/>
    </row>
    <row r="31" spans="1:11" s="58" customFormat="1" x14ac:dyDescent="0.25">
      <c r="A31" s="70"/>
      <c r="B31" s="7"/>
      <c r="C31" s="7"/>
      <c r="D31" s="61"/>
      <c r="E31" s="61"/>
      <c r="F31" s="61" t="str">
        <f t="shared" si="1"/>
        <v/>
      </c>
      <c r="G31" s="61" t="str">
        <f>IF(F31&lt;&gt;"",IF($G$4="Recurso",IF(LEFT($G$5,1)="M",VLOOKUP($G$5,'Definición técnica de imagenes'!$A$3:$G$17,5,FALSE),IF($G$5="F1",'Definición técnica de imagenes'!$E$15,'Definición técnica de imagenes'!$F$13)),'Definición técnica de imagenes'!$E$16),"")</f>
        <v/>
      </c>
      <c r="H31" s="61" t="str">
        <f t="shared" si="2"/>
        <v/>
      </c>
      <c r="I31" s="61" t="str">
        <f>IF(OR(B31&lt;&gt;"",J31&lt;&gt;""),IF($G$4="Recurso",IF(LEFT($G$5,1)="M",IF(VLOOKUP($G$5,'Definición técnica de imagenes'!$A$3:$G$17,6,FALSE)=0,"",VLOOKUP($G$5,'Definición técnica de imagenes'!$A$3:$G$17,6,FALSE)),IF($G$5="F1","","")),'Definición técnica de imagenes'!$F$16),"")</f>
        <v/>
      </c>
      <c r="J31" s="63"/>
      <c r="K31" s="63"/>
    </row>
    <row r="32" spans="1:11" s="58" customFormat="1" x14ac:dyDescent="0.25">
      <c r="A32" s="70"/>
      <c r="B32" s="7"/>
      <c r="C32" s="7"/>
      <c r="D32" s="61"/>
      <c r="E32" s="61"/>
      <c r="F32" s="61" t="str">
        <f t="shared" si="1"/>
        <v/>
      </c>
      <c r="G32" s="61" t="str">
        <f>IF(F32&lt;&gt;"",IF($G$4="Recurso",IF(LEFT($G$5,1)="M",VLOOKUP($G$5,'Definición técnica de imagenes'!$A$3:$G$17,5,FALSE),IF($G$5="F1",'Definición técnica de imagenes'!$E$15,'Definición técnica de imagenes'!$F$13)),'Definición técnica de imagenes'!$E$16),"")</f>
        <v/>
      </c>
      <c r="H32" s="61" t="str">
        <f t="shared" si="2"/>
        <v/>
      </c>
      <c r="I32" s="61" t="str">
        <f>IF(OR(B32&lt;&gt;"",J32&lt;&gt;""),IF($G$4="Recurso",IF(LEFT($G$5,1)="M",IF(VLOOKUP($G$5,'Definición técnica de imagenes'!$A$3:$G$17,6,FALSE)=0,"",VLOOKUP($G$5,'Definición técnica de imagenes'!$A$3:$G$17,6,FALSE)),IF($G$5="F1","","")),'Definición técnica de imagenes'!$F$16),"")</f>
        <v/>
      </c>
      <c r="J32" s="63"/>
      <c r="K32" s="63"/>
    </row>
    <row r="33" spans="1:11" s="58" customFormat="1" x14ac:dyDescent="0.25">
      <c r="A33" s="70"/>
      <c r="B33" s="7"/>
      <c r="C33" s="7"/>
      <c r="D33" s="61"/>
      <c r="E33" s="61"/>
      <c r="F33" s="61" t="str">
        <f t="shared" si="1"/>
        <v/>
      </c>
      <c r="G33" s="61" t="str">
        <f>IF(F33&lt;&gt;"",IF($G$4="Recurso",IF(LEFT($G$5,1)="M",VLOOKUP($G$5,'Definición técnica de imagenes'!$A$3:$G$17,5,FALSE),IF($G$5="F1",'Definición técnica de imagenes'!$E$15,'Definición técnica de imagenes'!$F$13)),'Definición técnica de imagenes'!$E$16),"")</f>
        <v/>
      </c>
      <c r="H33" s="61" t="str">
        <f t="shared" si="2"/>
        <v/>
      </c>
      <c r="I33" s="61" t="str">
        <f>IF(OR(B33&lt;&gt;"",J33&lt;&gt;""),IF($G$4="Recurso",IF(LEFT($G$5,1)="M",IF(VLOOKUP($G$5,'Definición técnica de imagenes'!$A$3:$G$17,6,FALSE)=0,"",VLOOKUP($G$5,'Definición técnica de imagenes'!$A$3:$G$17,6,FALSE)),IF($G$5="F1","","")),'Definición técnica de imagenes'!$F$16),"")</f>
        <v/>
      </c>
      <c r="J33" s="63"/>
      <c r="K33" s="63"/>
    </row>
    <row r="34" spans="1:11" s="58" customFormat="1" x14ac:dyDescent="0.25">
      <c r="A34" s="70"/>
      <c r="B34" s="7"/>
      <c r="C34" s="7"/>
      <c r="D34" s="61"/>
      <c r="E34" s="61"/>
      <c r="F34" s="61" t="str">
        <f t="shared" si="1"/>
        <v/>
      </c>
      <c r="G34" s="61" t="str">
        <f>IF(F34&lt;&gt;"",IF($G$4="Recurso",IF(LEFT($G$5,1)="M",VLOOKUP($G$5,'Definición técnica de imagenes'!$A$3:$G$17,5,FALSE),IF($G$5="F1",'Definición técnica de imagenes'!$E$15,'Definición técnica de imagenes'!$F$13)),'Definición técnica de imagenes'!$E$16),"")</f>
        <v/>
      </c>
      <c r="H34" s="61" t="str">
        <f t="shared" si="2"/>
        <v/>
      </c>
      <c r="I34" s="61" t="str">
        <f>IF(OR(B34&lt;&gt;"",J34&lt;&gt;""),IF($G$4="Recurso",IF(LEFT($G$5,1)="M",IF(VLOOKUP($G$5,'Definición técnica de imagenes'!$A$3:$G$17,6,FALSE)=0,"",VLOOKUP($G$5,'Definición técnica de imagenes'!$A$3:$G$17,6,FALSE)),IF($G$5="F1","","")),'Definición técnica de imagenes'!$F$16),"")</f>
        <v/>
      </c>
      <c r="J34" s="63"/>
      <c r="K34" s="63"/>
    </row>
    <row r="35" spans="1:11" s="58" customFormat="1" x14ac:dyDescent="0.25">
      <c r="A35" s="70"/>
      <c r="B35" s="60"/>
      <c r="C35" s="60"/>
      <c r="D35" s="61"/>
      <c r="E35" s="61"/>
      <c r="F35" s="61" t="str">
        <f t="shared" si="1"/>
        <v/>
      </c>
      <c r="G35" s="61" t="str">
        <f>IF(F35&lt;&gt;"",IF($G$4="Recurso",IF(LEFT($G$5,1)="M",VLOOKUP($G$5,'Definición técnica de imagenes'!$A$3:$G$17,5,FALSE),IF($G$5="F1",'Definición técnica de imagenes'!$E$15,'Definición técnica de imagenes'!$F$13)),'Definición técnica de imagenes'!$E$16),"")</f>
        <v/>
      </c>
      <c r="H35" s="61" t="str">
        <f t="shared" si="2"/>
        <v/>
      </c>
      <c r="I35" s="61" t="str">
        <f>IF(OR(B35&lt;&gt;"",J35&lt;&gt;""),IF($G$4="Recurso",IF(LEFT($G$5,1)="M",IF(VLOOKUP($G$5,'Definición técnica de imagenes'!$A$3:$G$17,6,FALSE)=0,"",VLOOKUP($G$5,'Definición técnica de imagenes'!$A$3:$G$17,6,FALSE)),IF($G$5="F1","","")),'Definición técnica de imagenes'!$F$16),"")</f>
        <v/>
      </c>
      <c r="J35" s="61"/>
      <c r="K35" s="45"/>
    </row>
    <row r="36" spans="1:11" s="58" customFormat="1" x14ac:dyDescent="0.25">
      <c r="A36" s="70"/>
      <c r="B36" s="6"/>
      <c r="C36" s="6"/>
      <c r="D36" s="61"/>
      <c r="E36" s="61"/>
      <c r="F36" s="61" t="str">
        <f t="shared" si="1"/>
        <v/>
      </c>
      <c r="G36" s="61" t="str">
        <f>IF(F36&lt;&gt;"",IF($G$4="Recurso",IF(LEFT($G$5,1)="M",VLOOKUP($G$5,'Definición técnica de imagenes'!$A$3:$G$17,5,FALSE),IF($G$5="F1",'Definición técnica de imagenes'!$E$15,'Definición técnica de imagenes'!$F$13)),'Definición técnica de imagenes'!$E$16),"")</f>
        <v/>
      </c>
      <c r="H36" s="61" t="str">
        <f t="shared" si="2"/>
        <v/>
      </c>
      <c r="I36" s="61" t="str">
        <f>IF(OR(B36&lt;&gt;"",J36&lt;&gt;""),IF($G$4="Recurso",IF(LEFT($G$5,1)="M",IF(VLOOKUP($G$5,'Definición técnica de imagenes'!$A$3:$G$17,6,FALSE)=0,"",VLOOKUP($G$5,'Definición técnica de imagenes'!$A$3:$G$17,6,FALSE)),IF($G$5="F1","","")),'Definición técnica de imagenes'!$F$16),"")</f>
        <v/>
      </c>
      <c r="J36" s="61"/>
      <c r="K36" s="45"/>
    </row>
    <row r="37" spans="1:11" s="58" customFormat="1" x14ac:dyDescent="0.25">
      <c r="A37" s="70"/>
      <c r="B37" s="60"/>
      <c r="C37" s="60"/>
      <c r="D37" s="61"/>
      <c r="E37" s="61"/>
      <c r="F37" s="61" t="str">
        <f t="shared" si="1"/>
        <v/>
      </c>
      <c r="G37" s="61" t="str">
        <f>IF(F37&lt;&gt;"",IF($G$4="Recurso",IF(LEFT($G$5,1)="M",VLOOKUP($G$5,'Definición técnica de imagenes'!$A$3:$G$17,5,FALSE),IF($G$5="F1",'Definición técnica de imagenes'!$E$15,'Definición técnica de imagenes'!$F$13)),'Definición técnica de imagenes'!$E$16),"")</f>
        <v/>
      </c>
      <c r="H37" s="61" t="str">
        <f t="shared" si="2"/>
        <v/>
      </c>
      <c r="I37" s="61" t="str">
        <f>IF(OR(B37&lt;&gt;"",J37&lt;&gt;""),IF($G$4="Recurso",IF(LEFT($G$5,1)="M",IF(VLOOKUP($G$5,'Definición técnica de imagenes'!$A$3:$G$17,6,FALSE)=0,"",VLOOKUP($G$5,'Definición técnica de imagenes'!$A$3:$G$17,6,FALSE)),IF($G$5="F1","","")),'Definición técnica de imagenes'!$F$16),"")</f>
        <v/>
      </c>
      <c r="J37" s="4"/>
      <c r="K37" s="45"/>
    </row>
    <row r="38" spans="1:11" s="58" customFormat="1" x14ac:dyDescent="0.25">
      <c r="A38" s="70"/>
      <c r="B38" s="7"/>
      <c r="C38" s="7"/>
      <c r="D38" s="61"/>
      <c r="E38" s="61"/>
      <c r="F38" s="61" t="str">
        <f t="shared" si="1"/>
        <v/>
      </c>
      <c r="G38" s="61" t="str">
        <f>IF(F38&lt;&gt;"",IF($G$4="Recurso",IF(LEFT($G$5,1)="M",VLOOKUP($G$5,'Definición técnica de imagenes'!$A$3:$G$17,5,FALSE),IF($G$5="F1",'Definición técnica de imagenes'!$E$15,'Definición técnica de imagenes'!$F$13)),'Definición técnica de imagenes'!$E$16),"")</f>
        <v/>
      </c>
      <c r="H38" s="61" t="str">
        <f t="shared" si="2"/>
        <v/>
      </c>
      <c r="I38" s="61" t="str">
        <f>IF(OR(B38&lt;&gt;"",J38&lt;&gt;""),IF($G$4="Recurso",IF(LEFT($G$5,1)="M",IF(VLOOKUP($G$5,'Definición técnica de imagenes'!$A$3:$G$17,6,FALSE)=0,"",VLOOKUP($G$5,'Definición técnica de imagenes'!$A$3:$G$17,6,FALSE)),IF($G$5="F1","","")),'Definición técnica de imagenes'!$F$16),"")</f>
        <v/>
      </c>
      <c r="J38" s="63"/>
      <c r="K38" s="45"/>
    </row>
    <row r="39" spans="1:11" s="58" customFormat="1" x14ac:dyDescent="0.25">
      <c r="A39" s="70"/>
      <c r="B39" s="60"/>
      <c r="C39" s="60"/>
      <c r="D39" s="61"/>
      <c r="E39" s="61"/>
      <c r="F39" s="61" t="str">
        <f t="shared" si="1"/>
        <v/>
      </c>
      <c r="G39" s="61" t="str">
        <f>IF(F39&lt;&gt;"",IF($G$4="Recurso",IF(LEFT($G$5,1)="M",VLOOKUP($G$5,'Definición técnica de imagenes'!$A$3:$G$17,5,FALSE),IF($G$5="F1",'Definición técnica de imagenes'!$E$15,'Definición técnica de imagenes'!$F$13)),'Definición técnica de imagenes'!$E$16),"")</f>
        <v/>
      </c>
      <c r="H39" s="61" t="str">
        <f t="shared" si="2"/>
        <v/>
      </c>
      <c r="I39" s="61" t="str">
        <f>IF(OR(B39&lt;&gt;"",J39&lt;&gt;""),IF($G$4="Recurso",IF(LEFT($G$5,1)="M",IF(VLOOKUP($G$5,'Definición técnica de imagenes'!$A$3:$G$17,6,FALSE)=0,"",VLOOKUP($G$5,'Definición técnica de imagenes'!$A$3:$G$17,6,FALSE)),IF($G$5="F1","","")),'Definición técnica de imagenes'!$F$16),"")</f>
        <v/>
      </c>
      <c r="J39" s="61"/>
      <c r="K39" s="45"/>
    </row>
    <row r="40" spans="1:11" s="58" customFormat="1" x14ac:dyDescent="0.25">
      <c r="A40" s="70"/>
      <c r="B40" s="60"/>
      <c r="C40" s="60"/>
      <c r="D40" s="61"/>
      <c r="E40" s="61"/>
      <c r="F40" s="61" t="str">
        <f t="shared" si="1"/>
        <v/>
      </c>
      <c r="G40" s="61" t="str">
        <f>IF(F40&lt;&gt;"",IF($G$4="Recurso",IF(LEFT($G$5,1)="M",VLOOKUP($G$5,'Definición técnica de imagenes'!$A$3:$G$17,5,FALSE),IF($G$5="F1",'Definición técnica de imagenes'!$E$15,'Definición técnica de imagenes'!$F$13)),'Definición técnica de imagenes'!$E$16),"")</f>
        <v/>
      </c>
      <c r="H40" s="61" t="str">
        <f t="shared" si="2"/>
        <v/>
      </c>
      <c r="I40" s="61" t="str">
        <f>IF(OR(B40&lt;&gt;"",J40&lt;&gt;""),IF($G$4="Recurso",IF(LEFT($G$5,1)="M",IF(VLOOKUP($G$5,'Definición técnica de imagenes'!$A$3:$G$17,6,FALSE)=0,"",VLOOKUP($G$5,'Definición técnica de imagenes'!$A$3:$G$17,6,FALSE)),IF($G$5="F1","","")),'Definición técnica de imagenes'!$F$16),"")</f>
        <v/>
      </c>
      <c r="J40" s="61"/>
      <c r="K40" s="45"/>
    </row>
    <row r="41" spans="1:11" s="58" customFormat="1" x14ac:dyDescent="0.25">
      <c r="A41" s="70"/>
      <c r="B41" s="60"/>
      <c r="C41" s="60"/>
      <c r="D41" s="61"/>
      <c r="E41" s="61"/>
      <c r="F41" s="61" t="str">
        <f t="shared" si="1"/>
        <v/>
      </c>
      <c r="G41" s="61" t="str">
        <f>IF(F41&lt;&gt;"",IF($G$4="Recurso",IF(LEFT($G$5,1)="M",VLOOKUP($G$5,'Definición técnica de imagenes'!$A$3:$G$17,5,FALSE),IF($G$5="F1",'Definición técnica de imagenes'!$E$15,'Definición técnica de imagenes'!$F$13)),'Definición técnica de imagenes'!$E$16),"")</f>
        <v/>
      </c>
      <c r="H41" s="61" t="str">
        <f t="shared" si="2"/>
        <v/>
      </c>
      <c r="I41" s="61" t="str">
        <f>IF(OR(B41&lt;&gt;"",J41&lt;&gt;""),IF($G$4="Recurso",IF(LEFT($G$5,1)="M",IF(VLOOKUP($G$5,'Definición técnica de imagenes'!$A$3:$G$17,6,FALSE)=0,"",VLOOKUP($G$5,'Definición técnica de imagenes'!$A$3:$G$17,6,FALSE)),IF($G$5="F1","","")),'Definición técnica de imagenes'!$F$16),"")</f>
        <v/>
      </c>
      <c r="J41" s="61"/>
      <c r="K41" s="45"/>
    </row>
    <row r="42" spans="1:11" s="58" customFormat="1" x14ac:dyDescent="0.25">
      <c r="A42" s="70"/>
      <c r="B42" s="60"/>
      <c r="C42" s="60"/>
      <c r="D42" s="61"/>
      <c r="E42" s="61"/>
      <c r="F42" s="61" t="str">
        <f t="shared" si="1"/>
        <v/>
      </c>
      <c r="G42" s="61" t="str">
        <f>IF(F42&lt;&gt;"",IF($G$4="Recurso",IF(LEFT($G$5,1)="M",VLOOKUP($G$5,'Definición técnica de imagenes'!$A$3:$G$17,5,FALSE),IF($G$5="F1",'Definición técnica de imagenes'!$E$15,'Definición técnica de imagenes'!$F$13)),'Definición técnica de imagenes'!$E$16),"")</f>
        <v/>
      </c>
      <c r="H42" s="61" t="str">
        <f t="shared" si="2"/>
        <v/>
      </c>
      <c r="I42" s="61" t="str">
        <f>IF(OR(B42&lt;&gt;"",J42&lt;&gt;""),IF($G$4="Recurso",IF(LEFT($G$5,1)="M",IF(VLOOKUP($G$5,'Definición técnica de imagenes'!$A$3:$G$17,6,FALSE)=0,"",VLOOKUP($G$5,'Definición técnica de imagenes'!$A$3:$G$17,6,FALSE)),IF($G$5="F1","","")),'Definición técnica de imagenes'!$F$16),"")</f>
        <v/>
      </c>
      <c r="J42" s="61"/>
      <c r="K42" s="45"/>
    </row>
    <row r="43" spans="1:11" s="58" customFormat="1" x14ac:dyDescent="0.25">
      <c r="A43" s="70"/>
      <c r="B43" s="60"/>
      <c r="C43" s="60"/>
      <c r="D43" s="61"/>
      <c r="E43" s="61"/>
      <c r="F43" s="61" t="str">
        <f t="shared" si="1"/>
        <v/>
      </c>
      <c r="G43" s="61" t="str">
        <f>IF(F43&lt;&gt;"",IF($G$4="Recurso",IF(LEFT($G$5,1)="M",VLOOKUP($G$5,'Definición técnica de imagenes'!$A$3:$G$17,5,FALSE),IF($G$5="F1",'Definición técnica de imagenes'!$E$15,'Definición técnica de imagenes'!$F$13)),'Definición técnica de imagenes'!$E$16),"")</f>
        <v/>
      </c>
      <c r="H43" s="61" t="str">
        <f t="shared" si="2"/>
        <v/>
      </c>
      <c r="I43" s="61" t="str">
        <f>IF(OR(B43&lt;&gt;"",J43&lt;&gt;""),IF($G$4="Recurso",IF(LEFT($G$5,1)="M",IF(VLOOKUP($G$5,'Definición técnica de imagenes'!$A$3:$G$17,6,FALSE)=0,"",VLOOKUP($G$5,'Definición técnica de imagenes'!$A$3:$G$17,6,FALSE)),IF($G$5="F1","","")),'Definición técnica de imagenes'!$F$16),"")</f>
        <v/>
      </c>
      <c r="J43" s="61"/>
      <c r="K43" s="45"/>
    </row>
    <row r="44" spans="1:11" s="58" customFormat="1" x14ac:dyDescent="0.25">
      <c r="A44" s="70"/>
      <c r="B44" s="60"/>
      <c r="C44" s="60"/>
      <c r="D44" s="61"/>
      <c r="E44" s="61"/>
      <c r="F44" s="61" t="str">
        <f t="shared" si="1"/>
        <v/>
      </c>
      <c r="G44" s="61" t="str">
        <f>IF(F44&lt;&gt;"",IF($G$4="Recurso",IF(LEFT($G$5,1)="M",VLOOKUP($G$5,'Definición técnica de imagenes'!$A$3:$G$17,5,FALSE),IF($G$5="F1",'Definición técnica de imagenes'!$E$15,'Definición técnica de imagenes'!$F$13)),'Definición técnica de imagenes'!$E$16),"")</f>
        <v/>
      </c>
      <c r="H44" s="61" t="str">
        <f t="shared" si="2"/>
        <v/>
      </c>
      <c r="I44" s="61" t="str">
        <f>IF(OR(B44&lt;&gt;"",J44&lt;&gt;""),IF($G$4="Recurso",IF(LEFT($G$5,1)="M",IF(VLOOKUP($G$5,'Definición técnica de imagenes'!$A$3:$G$17,6,FALSE)=0,"",VLOOKUP($G$5,'Definición técnica de imagenes'!$A$3:$G$17,6,FALSE)),IF($G$5="F1","","")),'Definición técnica de imagenes'!$F$16),"")</f>
        <v/>
      </c>
      <c r="J44" s="61"/>
      <c r="K44" s="45"/>
    </row>
    <row r="45" spans="1:11" s="58" customFormat="1" x14ac:dyDescent="0.25">
      <c r="A45" s="70"/>
      <c r="B45" s="60"/>
      <c r="C45" s="60"/>
      <c r="D45" s="61"/>
      <c r="E45" s="61"/>
      <c r="F45" s="61" t="str">
        <f t="shared" si="1"/>
        <v/>
      </c>
      <c r="G45" s="61" t="str">
        <f>IF(F45&lt;&gt;"",IF($G$4="Recurso",IF(LEFT($G$5,1)="M",VLOOKUP($G$5,'Definición técnica de imagenes'!$A$3:$G$17,5,FALSE),IF($G$5="F1",'Definición técnica de imagenes'!$E$15,'Definición técnica de imagenes'!$F$13)),'Definición técnica de imagenes'!$E$16),"")</f>
        <v/>
      </c>
      <c r="H45" s="61" t="str">
        <f t="shared" si="2"/>
        <v/>
      </c>
      <c r="I45" s="61" t="str">
        <f>IF(OR(B45&lt;&gt;"",J45&lt;&gt;""),IF($G$4="Recurso",IF(LEFT($G$5,1)="M",IF(VLOOKUP($G$5,'Definición técnica de imagenes'!$A$3:$G$17,6,FALSE)=0,"",VLOOKUP($G$5,'Definición técnica de imagenes'!$A$3:$G$17,6,FALSE)),IF($G$5="F1","","")),'Definición técnica de imagenes'!$F$16),"")</f>
        <v/>
      </c>
      <c r="J45" s="61"/>
      <c r="K45" s="45"/>
    </row>
    <row r="46" spans="1:11" s="58" customFormat="1" x14ac:dyDescent="0.25">
      <c r="A46" s="70"/>
      <c r="B46" s="60"/>
      <c r="C46" s="60"/>
      <c r="D46" s="61"/>
      <c r="E46" s="61"/>
      <c r="F46" s="61" t="str">
        <f t="shared" si="1"/>
        <v/>
      </c>
      <c r="G46" s="61" t="str">
        <f>IF(F46&lt;&gt;"",IF($G$4="Recurso",IF(LEFT($G$5,1)="M",VLOOKUP($G$5,'Definición técnica de imagenes'!$A$3:$G$17,5,FALSE),IF($G$5="F1",'Definición técnica de imagenes'!$E$15,'Definición técnica de imagenes'!$F$13)),'Definición técnica de imagenes'!$E$16),"")</f>
        <v/>
      </c>
      <c r="H46" s="61" t="str">
        <f t="shared" si="2"/>
        <v/>
      </c>
      <c r="I46" s="61" t="str">
        <f>IF(OR(B46&lt;&gt;"",J46&lt;&gt;""),IF($G$4="Recurso",IF(LEFT($G$5,1)="M",IF(VLOOKUP($G$5,'Definición técnica de imagenes'!$A$3:$G$17,6,FALSE)=0,"",VLOOKUP($G$5,'Definición técnica de imagenes'!$A$3:$G$17,6,FALSE)),IF($G$5="F1","","")),'Definición técnica de imagenes'!$F$16),"")</f>
        <v/>
      </c>
      <c r="J46" s="61"/>
      <c r="K46" s="45"/>
    </row>
    <row r="47" spans="1:11" s="58" customFormat="1" x14ac:dyDescent="0.25">
      <c r="A47" s="70"/>
      <c r="B47" s="60"/>
      <c r="C47" s="60"/>
      <c r="D47" s="61"/>
      <c r="E47" s="61"/>
      <c r="F47" s="61" t="str">
        <f t="shared" si="1"/>
        <v/>
      </c>
      <c r="G47" s="61" t="str">
        <f>IF(F47&lt;&gt;"",IF($G$4="Recurso",IF(LEFT($G$5,1)="M",VLOOKUP($G$5,'Definición técnica de imagenes'!$A$3:$G$17,5,FALSE),IF($G$5="F1",'Definición técnica de imagenes'!$E$15,'Definición técnica de imagenes'!$F$13)),'Definición técnica de imagenes'!$E$16),"")</f>
        <v/>
      </c>
      <c r="H47" s="61" t="str">
        <f t="shared" si="2"/>
        <v/>
      </c>
      <c r="I47" s="61" t="str">
        <f>IF(OR(B47&lt;&gt;"",J47&lt;&gt;""),IF($G$4="Recurso",IF(LEFT($G$5,1)="M",IF(VLOOKUP($G$5,'Definición técnica de imagenes'!$A$3:$G$17,6,FALSE)=0,"",VLOOKUP($G$5,'Definición técnica de imagenes'!$A$3:$G$17,6,FALSE)),IF($G$5="F1","","")),'Definición técnica de imagenes'!$F$16),"")</f>
        <v/>
      </c>
      <c r="J47" s="61"/>
      <c r="K47" s="45"/>
    </row>
    <row r="48" spans="1:11" s="58" customFormat="1" x14ac:dyDescent="0.25">
      <c r="A48" s="70"/>
      <c r="B48" s="60"/>
      <c r="C48" s="60"/>
      <c r="D48" s="61"/>
      <c r="E48" s="61"/>
      <c r="F48" s="61" t="str">
        <f t="shared" si="1"/>
        <v/>
      </c>
      <c r="G48" s="61" t="str">
        <f>IF(F48&lt;&gt;"",IF($G$4="Recurso",IF(LEFT($G$5,1)="M",VLOOKUP($G$5,'Definición técnica de imagenes'!$A$3:$G$17,5,FALSE),IF($G$5="F1",'Definición técnica de imagenes'!$E$15,'Definición técnica de imagenes'!$F$13)),'Definición técnica de imagenes'!$E$16),"")</f>
        <v/>
      </c>
      <c r="H48" s="61" t="str">
        <f t="shared" si="2"/>
        <v/>
      </c>
      <c r="I48" s="61" t="str">
        <f>IF(OR(B48&lt;&gt;"",J48&lt;&gt;""),IF($G$4="Recurso",IF(LEFT($G$5,1)="M",IF(VLOOKUP($G$5,'Definición técnica de imagenes'!$A$3:$G$17,6,FALSE)=0,"",VLOOKUP($G$5,'Definición técnica de imagenes'!$A$3:$G$17,6,FALSE)),IF($G$5="F1","","")),'Definición técnica de imagenes'!$F$16),"")</f>
        <v/>
      </c>
      <c r="J48" s="61"/>
      <c r="K48" s="45"/>
    </row>
    <row r="49" spans="1:11" s="58" customFormat="1" x14ac:dyDescent="0.25">
      <c r="A49" s="70"/>
      <c r="B49" s="60"/>
      <c r="C49" s="60"/>
      <c r="D49" s="61"/>
      <c r="E49" s="61"/>
      <c r="F49" s="61" t="str">
        <f t="shared" si="1"/>
        <v/>
      </c>
      <c r="G49" s="61" t="str">
        <f>IF(F49&lt;&gt;"",IF($G$4="Recurso",IF(LEFT($G$5,1)="M",VLOOKUP($G$5,'Definición técnica de imagenes'!$A$3:$G$17,5,FALSE),IF($G$5="F1",'Definición técnica de imagenes'!$E$15,'Definición técnica de imagenes'!$F$13)),'Definición técnica de imagenes'!$E$16),"")</f>
        <v/>
      </c>
      <c r="H49" s="61" t="str">
        <f t="shared" si="2"/>
        <v/>
      </c>
      <c r="I49" s="61" t="str">
        <f>IF(OR(B49&lt;&gt;"",J49&lt;&gt;""),IF($G$4="Recurso",IF(LEFT($G$5,1)="M",IF(VLOOKUP($G$5,'Definición técnica de imagenes'!$A$3:$G$17,6,FALSE)=0,"",VLOOKUP($G$5,'Definición técnica de imagenes'!$A$3:$G$17,6,FALSE)),IF($G$5="F1","","")),'Definición técnica de imagenes'!$F$16),"")</f>
        <v/>
      </c>
      <c r="J49" s="61"/>
      <c r="K49" s="45"/>
    </row>
    <row r="50" spans="1:11" s="58" customFormat="1" x14ac:dyDescent="0.25">
      <c r="A50" s="70"/>
      <c r="B50" s="60"/>
      <c r="C50" s="60"/>
      <c r="D50" s="61"/>
      <c r="E50" s="61"/>
      <c r="F50" s="61" t="str">
        <f t="shared" si="1"/>
        <v/>
      </c>
      <c r="G50" s="61" t="str">
        <f>IF(F50&lt;&gt;"",IF($G$4="Recurso",IF(LEFT($G$5,1)="M",VLOOKUP($G$5,'Definición técnica de imagenes'!$A$3:$G$17,5,FALSE),IF($G$5="F1",'Definición técnica de imagenes'!$E$15,'Definición técnica de imagenes'!$F$13)),'Definición técnica de imagenes'!$E$16),"")</f>
        <v/>
      </c>
      <c r="H50" s="61" t="str">
        <f t="shared" si="2"/>
        <v/>
      </c>
      <c r="I50" s="61" t="str">
        <f>IF(OR(B50&lt;&gt;"",J50&lt;&gt;""),IF($G$4="Recurso",IF(LEFT($G$5,1)="M",IF(VLOOKUP($G$5,'Definición técnica de imagenes'!$A$3:$G$17,6,FALSE)=0,"",VLOOKUP($G$5,'Definición técnica de imagenes'!$A$3:$G$17,6,FALSE)),IF($G$5="F1","","")),'Definición técnica de imagenes'!$F$16),"")</f>
        <v/>
      </c>
      <c r="J50" s="61"/>
      <c r="K50" s="45"/>
    </row>
    <row r="51" spans="1:11" s="58" customFormat="1" x14ac:dyDescent="0.25">
      <c r="A51" s="70"/>
      <c r="B51" s="60"/>
      <c r="C51" s="60"/>
      <c r="D51" s="61"/>
      <c r="E51" s="61"/>
      <c r="F51" s="61" t="str">
        <f t="shared" si="1"/>
        <v/>
      </c>
      <c r="G51" s="61" t="str">
        <f>IF(F51&lt;&gt;"",IF($G$4="Recurso",IF(LEFT($G$5,1)="M",VLOOKUP($G$5,'Definición técnica de imagenes'!$A$3:$G$17,5,FALSE),IF($G$5="F1",'Definición técnica de imagenes'!$E$15,'Definición técnica de imagenes'!$F$13)),'Definición técnica de imagenes'!$E$16),"")</f>
        <v/>
      </c>
      <c r="H51" s="61" t="str">
        <f t="shared" si="2"/>
        <v/>
      </c>
      <c r="I51" s="61" t="str">
        <f>IF(OR(B51&lt;&gt;"",J51&lt;&gt;""),IF($G$4="Recurso",IF(LEFT($G$5,1)="M",IF(VLOOKUP($G$5,'Definición técnica de imagenes'!$A$3:$G$17,6,FALSE)=0,"",VLOOKUP($G$5,'Definición técnica de imagenes'!$A$3:$G$17,6,FALSE)),IF($G$5="F1","","")),'Definición técnica de imagenes'!$F$16),"")</f>
        <v/>
      </c>
      <c r="J51" s="61"/>
      <c r="K51" s="45"/>
    </row>
    <row r="52" spans="1:11" s="58" customFormat="1" x14ac:dyDescent="0.25">
      <c r="A52" s="70"/>
      <c r="B52" s="60"/>
      <c r="C52" s="60"/>
      <c r="D52" s="61"/>
      <c r="E52" s="61"/>
      <c r="F52" s="61" t="str">
        <f t="shared" si="1"/>
        <v/>
      </c>
      <c r="G52" s="61" t="str">
        <f>IF(F52&lt;&gt;"",IF($G$4="Recurso",IF(LEFT($G$5,1)="M",VLOOKUP($G$5,'Definición técnica de imagenes'!$A$3:$G$17,5,FALSE),IF($G$5="F1",'Definición técnica de imagenes'!$E$15,'Definición técnica de imagenes'!$F$13)),'Definición técnica de imagenes'!$E$16),"")</f>
        <v/>
      </c>
      <c r="H52" s="61" t="str">
        <f t="shared" si="2"/>
        <v/>
      </c>
      <c r="I52" s="61" t="str">
        <f>IF(OR(B52&lt;&gt;"",J52&lt;&gt;""),IF($G$4="Recurso",IF(LEFT($G$5,1)="M",IF(VLOOKUP($G$5,'Definición técnica de imagenes'!$A$3:$G$17,6,FALSE)=0,"",VLOOKUP($G$5,'Definición técnica de imagenes'!$A$3:$G$17,6,FALSE)),IF($G$5="F1","","")),'Definición técnica de imagenes'!$F$16),"")</f>
        <v/>
      </c>
      <c r="J52" s="61"/>
      <c r="K52" s="45"/>
    </row>
    <row r="53" spans="1:11" s="58" customFormat="1" x14ac:dyDescent="0.25">
      <c r="A53" s="70"/>
      <c r="B53" s="60"/>
      <c r="C53" s="60"/>
      <c r="D53" s="61"/>
      <c r="E53" s="61"/>
      <c r="F53" s="61" t="str">
        <f t="shared" si="1"/>
        <v/>
      </c>
      <c r="G53" s="61" t="str">
        <f>IF(F53&lt;&gt;"",IF($G$4="Recurso",IF(LEFT($G$5,1)="M",VLOOKUP($G$5,'Definición técnica de imagenes'!$A$3:$G$17,5,FALSE),IF($G$5="F1",'Definición técnica de imagenes'!$E$15,'Definición técnica de imagenes'!$F$13)),'Definición técnica de imagenes'!$E$16),"")</f>
        <v/>
      </c>
      <c r="H53" s="61" t="str">
        <f t="shared" si="2"/>
        <v/>
      </c>
      <c r="I53" s="61" t="str">
        <f>IF(OR(B53&lt;&gt;"",J53&lt;&gt;""),IF($G$4="Recurso",IF(LEFT($G$5,1)="M",IF(VLOOKUP($G$5,'Definición técnica de imagenes'!$A$3:$G$17,6,FALSE)=0,"",VLOOKUP($G$5,'Definición técnica de imagenes'!$A$3:$G$17,6,FALSE)),IF($G$5="F1","","")),'Definición técnica de imagenes'!$F$16),"")</f>
        <v/>
      </c>
      <c r="J53" s="61"/>
      <c r="K53" s="45"/>
    </row>
    <row r="54" spans="1:11" s="58" customFormat="1" x14ac:dyDescent="0.25">
      <c r="A54" s="70"/>
      <c r="B54" s="60"/>
      <c r="C54" s="60"/>
      <c r="D54" s="61"/>
      <c r="E54" s="61"/>
      <c r="F54" s="61" t="str">
        <f t="shared" si="1"/>
        <v/>
      </c>
      <c r="G54" s="61" t="str">
        <f>IF(F54&lt;&gt;"",IF($G$4="Recurso",IF(LEFT($G$5,1)="M",VLOOKUP($G$5,'Definición técnica de imagenes'!$A$3:$G$17,5,FALSE),IF($G$5="F1",'Definición técnica de imagenes'!$E$15,'Definición técnica de imagenes'!$F$13)),'Definición técnica de imagenes'!$E$16),"")</f>
        <v/>
      </c>
      <c r="H54" s="61" t="str">
        <f t="shared" si="2"/>
        <v/>
      </c>
      <c r="I54" s="61" t="str">
        <f>IF(OR(B54&lt;&gt;"",J54&lt;&gt;""),IF($G$4="Recurso",IF(LEFT($G$5,1)="M",IF(VLOOKUP($G$5,'Definición técnica de imagenes'!$A$3:$G$17,6,FALSE)=0,"",VLOOKUP($G$5,'Definición técnica de imagenes'!$A$3:$G$17,6,FALSE)),IF($G$5="F1","","")),'Definición técnica de imagenes'!$F$16),"")</f>
        <v/>
      </c>
      <c r="J54" s="61"/>
      <c r="K54" s="45"/>
    </row>
    <row r="55" spans="1:11" s="58" customFormat="1" x14ac:dyDescent="0.25">
      <c r="A55" s="70"/>
      <c r="B55" s="60"/>
      <c r="C55" s="60"/>
      <c r="D55" s="61"/>
      <c r="E55" s="61"/>
      <c r="F55" s="61" t="str">
        <f t="shared" si="1"/>
        <v/>
      </c>
      <c r="G55" s="61" t="str">
        <f>IF(F55&lt;&gt;"",IF($G$4="Recurso",IF(LEFT($G$5,1)="M",VLOOKUP($G$5,'Definición técnica de imagenes'!$A$3:$G$17,5,FALSE),IF($G$5="F1",'Definición técnica de imagenes'!$E$15,'Definición técnica de imagenes'!$F$13)),'Definición técnica de imagenes'!$E$16),"")</f>
        <v/>
      </c>
      <c r="H55" s="61" t="str">
        <f t="shared" si="2"/>
        <v/>
      </c>
      <c r="I55" s="61" t="str">
        <f>IF(OR(B55&lt;&gt;"",J55&lt;&gt;""),IF($G$4="Recurso",IF(LEFT($G$5,1)="M",IF(VLOOKUP($G$5,'Definición técnica de imagenes'!$A$3:$G$17,6,FALSE)=0,"",VLOOKUP($G$5,'Definición técnica de imagenes'!$A$3:$G$17,6,FALSE)),IF($G$5="F1","","")),'Definición técnica de imagenes'!$F$16),"")</f>
        <v/>
      </c>
      <c r="J55" s="61"/>
      <c r="K55" s="45"/>
    </row>
    <row r="56" spans="1:11" s="58" customFormat="1" x14ac:dyDescent="0.25">
      <c r="A56" s="70"/>
      <c r="B56" s="60"/>
      <c r="C56" s="60"/>
      <c r="D56" s="61"/>
      <c r="E56" s="61"/>
      <c r="F56" s="61" t="str">
        <f t="shared" si="1"/>
        <v/>
      </c>
      <c r="G56" s="61" t="str">
        <f>IF(F56&lt;&gt;"",IF($G$4="Recurso",IF(LEFT($G$5,1)="M",VLOOKUP($G$5,'Definición técnica de imagenes'!$A$3:$G$17,5,FALSE),IF($G$5="F1",'Definición técnica de imagenes'!$E$15,'Definición técnica de imagenes'!$F$13)),'Definición técnica de imagenes'!$E$16),"")</f>
        <v/>
      </c>
      <c r="H56" s="61" t="str">
        <f t="shared" si="2"/>
        <v/>
      </c>
      <c r="I56" s="61" t="str">
        <f>IF(OR(B56&lt;&gt;"",J56&lt;&gt;""),IF($G$4="Recurso",IF(LEFT($G$5,1)="M",IF(VLOOKUP($G$5,'Definición técnica de imagenes'!$A$3:$G$17,6,FALSE)=0,"",VLOOKUP($G$5,'Definición técnica de imagenes'!$A$3:$G$17,6,FALSE)),IF($G$5="F1","","")),'Definición técnica de imagenes'!$F$16),"")</f>
        <v/>
      </c>
      <c r="J56" s="61"/>
      <c r="K56" s="45"/>
    </row>
    <row r="57" spans="1:11" s="58" customFormat="1" x14ac:dyDescent="0.25">
      <c r="A57" s="70"/>
      <c r="B57" s="60"/>
      <c r="C57" s="60"/>
      <c r="D57" s="61"/>
      <c r="E57" s="61"/>
      <c r="F57" s="61" t="str">
        <f t="shared" si="1"/>
        <v/>
      </c>
      <c r="G57" s="61" t="str">
        <f>IF(F57&lt;&gt;"",IF($G$4="Recurso",IF(LEFT($G$5,1)="M",VLOOKUP($G$5,'Definición técnica de imagenes'!$A$3:$G$17,5,FALSE),IF($G$5="F1",'Definición técnica de imagenes'!$E$15,'Definición técnica de imagenes'!$F$13)),'Definición técnica de imagenes'!$E$16),"")</f>
        <v/>
      </c>
      <c r="H57" s="61" t="str">
        <f t="shared" si="2"/>
        <v/>
      </c>
      <c r="I57" s="61" t="str">
        <f>IF(OR(B57&lt;&gt;"",J57&lt;&gt;""),IF($G$4="Recurso",IF(LEFT($G$5,1)="M",IF(VLOOKUP($G$5,'Definición técnica de imagenes'!$A$3:$G$17,6,FALSE)=0,"",VLOOKUP($G$5,'Definición técnica de imagenes'!$A$3:$G$17,6,FALSE)),IF($G$5="F1","","")),'Definición técnica de imagenes'!$F$16),"")</f>
        <v/>
      </c>
      <c r="J57" s="61"/>
      <c r="K57" s="45"/>
    </row>
    <row r="58" spans="1:11" s="58" customFormat="1" x14ac:dyDescent="0.25">
      <c r="A58" s="70"/>
      <c r="B58" s="60"/>
      <c r="C58" s="60"/>
      <c r="D58" s="61"/>
      <c r="E58" s="61"/>
      <c r="F58" s="61" t="str">
        <f t="shared" si="1"/>
        <v/>
      </c>
      <c r="G58" s="61" t="str">
        <f>IF(F58&lt;&gt;"",IF($G$4="Recurso",IF(LEFT($G$5,1)="M",VLOOKUP($G$5,'Definición técnica de imagenes'!$A$3:$G$17,5,FALSE),IF($G$5="F1",'Definición técnica de imagenes'!$E$15,'Definición técnica de imagenes'!$F$13)),'Definición técnica de imagenes'!$E$16),"")</f>
        <v/>
      </c>
      <c r="H58" s="61" t="str">
        <f t="shared" si="2"/>
        <v/>
      </c>
      <c r="I58" s="61" t="str">
        <f>IF(OR(B58&lt;&gt;"",J58&lt;&gt;""),IF($G$4="Recurso",IF(LEFT($G$5,1)="M",IF(VLOOKUP($G$5,'Definición técnica de imagenes'!$A$3:$G$17,6,FALSE)=0,"",VLOOKUP($G$5,'Definición técnica de imagenes'!$A$3:$G$17,6,FALSE)),IF($G$5="F1","","")),'Definición técnica de imagenes'!$F$16),"")</f>
        <v/>
      </c>
      <c r="J58" s="61"/>
      <c r="K58" s="45"/>
    </row>
    <row r="59" spans="1:11" s="58" customFormat="1" x14ac:dyDescent="0.25">
      <c r="A59" s="70"/>
      <c r="B59" s="60"/>
      <c r="C59" s="60"/>
      <c r="D59" s="61"/>
      <c r="E59" s="61"/>
      <c r="F59" s="61" t="str">
        <f t="shared" si="1"/>
        <v/>
      </c>
      <c r="G59" s="61" t="str">
        <f>IF(F59&lt;&gt;"",IF($G$4="Recurso",IF(LEFT($G$5,1)="M",VLOOKUP($G$5,'Definición técnica de imagenes'!$A$3:$G$17,5,FALSE),IF($G$5="F1",'Definición técnica de imagenes'!$E$15,'Definición técnica de imagenes'!$F$13)),'Definición técnica de imagenes'!$E$16),"")</f>
        <v/>
      </c>
      <c r="H59" s="61" t="str">
        <f t="shared" si="2"/>
        <v/>
      </c>
      <c r="I59" s="61" t="str">
        <f>IF(OR(B59&lt;&gt;"",J59&lt;&gt;""),IF($G$4="Recurso",IF(LEFT($G$5,1)="M",IF(VLOOKUP($G$5,'Definición técnica de imagenes'!$A$3:$G$17,6,FALSE)=0,"",VLOOKUP($G$5,'Definición técnica de imagenes'!$A$3:$G$17,6,FALSE)),IF($G$5="F1","","")),'Definición técnica de imagenes'!$F$16),"")</f>
        <v/>
      </c>
      <c r="J59" s="61"/>
      <c r="K59" s="45"/>
    </row>
    <row r="60" spans="1:11" s="58" customFormat="1" x14ac:dyDescent="0.25">
      <c r="A60" s="70"/>
      <c r="B60" s="60"/>
      <c r="C60" s="60"/>
      <c r="D60" s="61"/>
      <c r="E60" s="61"/>
      <c r="F60" s="61" t="str">
        <f t="shared" si="1"/>
        <v/>
      </c>
      <c r="G60" s="61" t="str">
        <f>IF(F60&lt;&gt;"",IF($G$4="Recurso",IF(LEFT($G$5,1)="M",VLOOKUP($G$5,'Definición técnica de imagenes'!$A$3:$G$17,5,FALSE),IF($G$5="F1",'Definición técnica de imagenes'!$E$15,'Definición técnica de imagenes'!$F$13)),'Definición técnica de imagenes'!$E$16),"")</f>
        <v/>
      </c>
      <c r="H60" s="61" t="str">
        <f t="shared" si="2"/>
        <v/>
      </c>
      <c r="I60" s="61" t="str">
        <f>IF(OR(B60&lt;&gt;"",J60&lt;&gt;""),IF($G$4="Recurso",IF(LEFT($G$5,1)="M",IF(VLOOKUP($G$5,'Definición técnica de imagenes'!$A$3:$G$17,6,FALSE)=0,"",VLOOKUP($G$5,'Definición técnica de imagenes'!$A$3:$G$17,6,FALSE)),IF($G$5="F1","","")),'Definición técnica de imagenes'!$F$16),"")</f>
        <v/>
      </c>
      <c r="J60" s="61"/>
      <c r="K60" s="45"/>
    </row>
    <row r="61" spans="1:11" s="58" customFormat="1" x14ac:dyDescent="0.25">
      <c r="A61" s="70"/>
      <c r="B61" s="60"/>
      <c r="C61" s="60"/>
      <c r="D61" s="61"/>
      <c r="E61" s="61"/>
      <c r="F61" s="61" t="str">
        <f t="shared" si="1"/>
        <v/>
      </c>
      <c r="G61" s="61" t="str">
        <f>IF(F61&lt;&gt;"",IF($G$4="Recurso",IF(LEFT($G$5,1)="M",VLOOKUP($G$5,'Definición técnica de imagenes'!$A$3:$G$17,5,FALSE),IF($G$5="F1",'Definición técnica de imagenes'!$E$15,'Definición técnica de imagenes'!$F$13)),'Definición técnica de imagenes'!$E$16),"")</f>
        <v/>
      </c>
      <c r="H61" s="61" t="str">
        <f t="shared" si="2"/>
        <v/>
      </c>
      <c r="I61" s="61" t="str">
        <f>IF(OR(B61&lt;&gt;"",J61&lt;&gt;""),IF($G$4="Recurso",IF(LEFT($G$5,1)="M",IF(VLOOKUP($G$5,'Definición técnica de imagenes'!$A$3:$G$17,6,FALSE)=0,"",VLOOKUP($G$5,'Definición técnica de imagenes'!$A$3:$G$17,6,FALSE)),IF($G$5="F1","","")),'Definición técnica de imagenes'!$F$16),"")</f>
        <v/>
      </c>
      <c r="J61" s="61"/>
      <c r="K61" s="45"/>
    </row>
    <row r="62" spans="1:11" s="58" customFormat="1" x14ac:dyDescent="0.25">
      <c r="A62" s="70"/>
      <c r="B62" s="70"/>
      <c r="C62" s="70"/>
      <c r="D62" s="61"/>
      <c r="E62" s="61"/>
      <c r="F62" s="61" t="str">
        <f t="shared" si="1"/>
        <v/>
      </c>
      <c r="G62" s="61" t="str">
        <f>IF(F62&lt;&gt;"",IF($G$4="Recurso",IF(LEFT($G$5,1)="M",VLOOKUP($G$5,'Definición técnica de imagenes'!$A$3:$G$17,5,FALSE),IF($G$5="F1",'Definición técnica de imagenes'!$E$15,'Definición técnica de imagenes'!$F$13)),'Definición técnica de imagenes'!$E$16),"")</f>
        <v/>
      </c>
      <c r="H62" s="61" t="str">
        <f t="shared" si="2"/>
        <v/>
      </c>
      <c r="I62" s="61" t="str">
        <f>IF(OR(B62&lt;&gt;"",J62&lt;&gt;""),IF($G$4="Recurso",IF(LEFT($G$5,1)="M",IF(VLOOKUP($G$5,'Definición técnica de imagenes'!$A$3:$G$17,6,FALSE)=0,"",VLOOKUP($G$5,'Definición técnica de imagenes'!$A$3:$G$17,6,FALSE)),IF($G$5="F1","","")),'Definición técnica de imagenes'!$F$16),"")</f>
        <v/>
      </c>
      <c r="J62" s="61"/>
      <c r="K62" s="45"/>
    </row>
    <row r="63" spans="1:11" s="58" customFormat="1" x14ac:dyDescent="0.25">
      <c r="A63" s="70"/>
      <c r="B63" s="70"/>
      <c r="C63" s="70"/>
      <c r="D63" s="61"/>
      <c r="E63" s="61"/>
      <c r="F63" s="61" t="str">
        <f t="shared" si="1"/>
        <v/>
      </c>
      <c r="G63" s="61" t="str">
        <f>IF(F63&lt;&gt;"",IF($G$4="Recurso",IF(LEFT($G$5,1)="M",VLOOKUP($G$5,'Definición técnica de imagenes'!$A$3:$G$17,5,FALSE),IF($G$5="F1",'Definición técnica de imagenes'!$E$15,'Definición técnica de imagenes'!$F$13)),'Definición técnica de imagenes'!$E$16),"")</f>
        <v/>
      </c>
      <c r="H63" s="61" t="str">
        <f t="shared" si="2"/>
        <v/>
      </c>
      <c r="I63" s="61" t="str">
        <f>IF(OR(B63&lt;&gt;"",J63&lt;&gt;""),IF($G$4="Recurso",IF(LEFT($G$5,1)="M",IF(VLOOKUP($G$5,'Definición técnica de imagenes'!$A$3:$G$17,6,FALSE)=0,"",VLOOKUP($G$5,'Definición técnica de imagenes'!$A$3:$G$17,6,FALSE)),IF($G$5="F1","","")),'Definición técnica de imagenes'!$F$16),"")</f>
        <v/>
      </c>
      <c r="J63" s="61"/>
      <c r="K63" s="45"/>
    </row>
    <row r="64" spans="1:11" s="58" customFormat="1" x14ac:dyDescent="0.25">
      <c r="A64" s="70"/>
      <c r="B64" s="70"/>
      <c r="C64" s="70"/>
      <c r="D64" s="61"/>
      <c r="E64" s="61"/>
      <c r="F64" s="61" t="str">
        <f t="shared" si="1"/>
        <v/>
      </c>
      <c r="G64" s="61" t="str">
        <f>IF(F64&lt;&gt;"",IF($G$4="Recurso",IF(LEFT($G$5,1)="M",VLOOKUP($G$5,'Definición técnica de imagenes'!$A$3:$G$17,5,FALSE),IF($G$5="F1",'Definición técnica de imagenes'!$E$15,'Definición técnica de imagenes'!$F$13)),'Definición técnica de imagenes'!$E$16),"")</f>
        <v/>
      </c>
      <c r="H64" s="61" t="str">
        <f t="shared" si="2"/>
        <v/>
      </c>
      <c r="I64" s="61" t="str">
        <f>IF(OR(B64&lt;&gt;"",J64&lt;&gt;""),IF($G$4="Recurso",IF(LEFT($G$5,1)="M",IF(VLOOKUP($G$5,'Definición técnica de imagenes'!$A$3:$G$17,6,FALSE)=0,"",VLOOKUP($G$5,'Definición técnica de imagenes'!$A$3:$G$17,6,FALSE)),IF($G$5="F1","","")),'Definición técnica de imagenes'!$F$16),"")</f>
        <v/>
      </c>
      <c r="J64" s="61"/>
      <c r="K64" s="45"/>
    </row>
    <row r="65" spans="1:11" s="58" customFormat="1" x14ac:dyDescent="0.25">
      <c r="A65" s="70"/>
      <c r="B65" s="70"/>
      <c r="C65" s="70"/>
      <c r="D65" s="61"/>
      <c r="E65" s="61"/>
      <c r="F65" s="61" t="str">
        <f t="shared" si="1"/>
        <v/>
      </c>
      <c r="G65" s="61" t="str">
        <f>IF(F65&lt;&gt;"",IF($G$4="Recurso",IF(LEFT($G$5,1)="M",VLOOKUP($G$5,'Definición técnica de imagenes'!$A$3:$G$17,5,FALSE),IF($G$5="F1",'Definición técnica de imagenes'!$E$15,'Definición técnica de imagenes'!$F$13)),'Definición técnica de imagenes'!$E$16),"")</f>
        <v/>
      </c>
      <c r="H65" s="61" t="str">
        <f t="shared" si="2"/>
        <v/>
      </c>
      <c r="I65" s="61" t="str">
        <f>IF(OR(B65&lt;&gt;"",J65&lt;&gt;""),IF($G$4="Recurso",IF(LEFT($G$5,1)="M",IF(VLOOKUP($G$5,'Definición técnica de imagenes'!$A$3:$G$17,6,FALSE)=0,"",VLOOKUP($G$5,'Definición técnica de imagenes'!$A$3:$G$17,6,FALSE)),IF($G$5="F1","","")),'Definición técnica de imagenes'!$F$16),"")</f>
        <v/>
      </c>
      <c r="J65" s="61"/>
      <c r="K65" s="45"/>
    </row>
    <row r="66" spans="1:11" s="58" customFormat="1" x14ac:dyDescent="0.25">
      <c r="A66" s="70"/>
      <c r="B66" s="70"/>
      <c r="C66" s="70"/>
      <c r="D66" s="61"/>
      <c r="E66" s="61"/>
      <c r="F66" s="61" t="str">
        <f t="shared" si="1"/>
        <v/>
      </c>
      <c r="G66" s="61" t="str">
        <f>IF(F66&lt;&gt;"",IF($G$4="Recurso",IF(LEFT($G$5,1)="M",VLOOKUP($G$5,'Definición técnica de imagenes'!$A$3:$G$17,5,FALSE),IF($G$5="F1",'Definición técnica de imagenes'!$E$15,'Definición técnica de imagenes'!$F$13)),'Definición técnica de imagenes'!$E$16),"")</f>
        <v/>
      </c>
      <c r="H66" s="61" t="str">
        <f t="shared" si="2"/>
        <v/>
      </c>
      <c r="I66" s="61" t="str">
        <f>IF(OR(B66&lt;&gt;"",J66&lt;&gt;""),IF($G$4="Recurso",IF(LEFT($G$5,1)="M",IF(VLOOKUP($G$5,'Definición técnica de imagenes'!$A$3:$G$17,6,FALSE)=0,"",VLOOKUP($G$5,'Definición técnica de imagenes'!$A$3:$G$17,6,FALSE)),IF($G$5="F1","","")),'Definición técnica de imagenes'!$F$16),"")</f>
        <v/>
      </c>
      <c r="J66" s="61"/>
      <c r="K66" s="45"/>
    </row>
    <row r="67" spans="1:11" s="58" customFormat="1" x14ac:dyDescent="0.25">
      <c r="A67" s="70"/>
      <c r="B67" s="70"/>
      <c r="C67" s="70"/>
      <c r="D67" s="61"/>
      <c r="E67" s="61"/>
      <c r="F67" s="61" t="str">
        <f t="shared" si="1"/>
        <v/>
      </c>
      <c r="G67" s="61" t="str">
        <f>IF(F67&lt;&gt;"",IF($G$4="Recurso",IF(LEFT($G$5,1)="M",VLOOKUP($G$5,'Definición técnica de imagenes'!$A$3:$G$17,5,FALSE),IF($G$5="F1",'Definición técnica de imagenes'!$E$15,'Definición técnica de imagenes'!$F$13)),'Definición técnica de imagenes'!$E$16),"")</f>
        <v/>
      </c>
      <c r="H67" s="61" t="str">
        <f t="shared" si="2"/>
        <v/>
      </c>
      <c r="I67" s="61" t="str">
        <f>IF(OR(B67&lt;&gt;"",J67&lt;&gt;""),IF($G$4="Recurso",IF(LEFT($G$5,1)="M",IF(VLOOKUP($G$5,'Definición técnica de imagenes'!$A$3:$G$17,6,FALSE)=0,"",VLOOKUP($G$5,'Definición técnica de imagenes'!$A$3:$G$17,6,FALSE)),IF($G$5="F1","","")),'Definición técnica de imagenes'!$F$16),"")</f>
        <v/>
      </c>
      <c r="J67" s="61"/>
      <c r="K67" s="45"/>
    </row>
    <row r="68" spans="1:11" s="58" customFormat="1" x14ac:dyDescent="0.25">
      <c r="A68" s="70"/>
      <c r="B68" s="70"/>
      <c r="C68" s="70"/>
      <c r="D68" s="61"/>
      <c r="E68" s="61"/>
      <c r="F68" s="61" t="str">
        <f t="shared" si="1"/>
        <v/>
      </c>
      <c r="G68" s="61" t="str">
        <f>IF(F68&lt;&gt;"",IF($G$4="Recurso",IF(LEFT($G$5,1)="M",VLOOKUP($G$5,'Definición técnica de imagenes'!$A$3:$G$17,5,FALSE),IF($G$5="F1",'Definición técnica de imagenes'!$E$15,'Definición técnica de imagenes'!$F$13)),'Definición técnica de imagenes'!$E$16),"")</f>
        <v/>
      </c>
      <c r="H68" s="61" t="str">
        <f t="shared" si="2"/>
        <v/>
      </c>
      <c r="I68" s="61" t="str">
        <f>IF(OR(B68&lt;&gt;"",J68&lt;&gt;""),IF($G$4="Recurso",IF(LEFT($G$5,1)="M",IF(VLOOKUP($G$5,'Definición técnica de imagenes'!$A$3:$G$17,6,FALSE)=0,"",VLOOKUP($G$5,'Definición técnica de imagenes'!$A$3:$G$17,6,FALSE)),IF($G$5="F1","","")),'Definición técnica de imagenes'!$F$16),"")</f>
        <v/>
      </c>
      <c r="J68" s="61"/>
      <c r="K68" s="45"/>
    </row>
    <row r="69" spans="1:11" s="58" customFormat="1" x14ac:dyDescent="0.25">
      <c r="A69" s="70"/>
      <c r="B69" s="70"/>
      <c r="C69" s="70"/>
      <c r="D69" s="61"/>
      <c r="E69" s="61"/>
      <c r="F69" s="61" t="str">
        <f t="shared" si="1"/>
        <v/>
      </c>
      <c r="G69" s="61" t="str">
        <f>IF(F69&lt;&gt;"",IF($G$4="Recurso",IF(LEFT($G$5,1)="M",VLOOKUP($G$5,'Definición técnica de imagenes'!$A$3:$G$17,5,FALSE),IF($G$5="F1",'Definición técnica de imagenes'!$E$15,'Definición técnica de imagenes'!$F$13)),'Definición técnica de imagenes'!$E$16),"")</f>
        <v/>
      </c>
      <c r="H69" s="61" t="str">
        <f t="shared" si="2"/>
        <v/>
      </c>
      <c r="I69" s="61" t="str">
        <f>IF(OR(B69&lt;&gt;"",J69&lt;&gt;""),IF($G$4="Recurso",IF(LEFT($G$5,1)="M",IF(VLOOKUP($G$5,'Definición técnica de imagenes'!$A$3:$G$17,6,FALSE)=0,"",VLOOKUP($G$5,'Definición técnica de imagenes'!$A$3:$G$17,6,FALSE)),IF($G$5="F1","","")),'Definición técnica de imagenes'!$F$16),"")</f>
        <v/>
      </c>
      <c r="J69" s="61"/>
      <c r="K69" s="45"/>
    </row>
    <row r="70" spans="1:11" s="58" customFormat="1" x14ac:dyDescent="0.25">
      <c r="A70" s="70"/>
      <c r="B70" s="70"/>
      <c r="C70" s="70"/>
      <c r="D70" s="61"/>
      <c r="E70" s="61"/>
      <c r="F70" s="61" t="str">
        <f t="shared" si="1"/>
        <v/>
      </c>
      <c r="G70" s="61" t="str">
        <f>IF(F70&lt;&gt;"",IF($G$4="Recurso",IF(LEFT($G$5,1)="M",VLOOKUP($G$5,'Definición técnica de imagenes'!$A$3:$G$17,5,FALSE),IF($G$5="F1",'Definición técnica de imagenes'!$E$15,'Definición técnica de imagenes'!$F$13)),'Definición técnica de imagenes'!$E$16),"")</f>
        <v/>
      </c>
      <c r="H70" s="61" t="str">
        <f t="shared" si="2"/>
        <v/>
      </c>
      <c r="I70" s="61" t="str">
        <f>IF(OR(B70&lt;&gt;"",J70&lt;&gt;""),IF($G$4="Recurso",IF(LEFT($G$5,1)="M",IF(VLOOKUP($G$5,'Definición técnica de imagenes'!$A$3:$G$17,6,FALSE)=0,"",VLOOKUP($G$5,'Definición técnica de imagenes'!$A$3:$G$17,6,FALSE)),IF($G$5="F1","","")),'Definición técnica de imagenes'!$F$16),"")</f>
        <v/>
      </c>
      <c r="J70" s="61"/>
      <c r="K70" s="45"/>
    </row>
    <row r="71" spans="1:11" s="58" customFormat="1" x14ac:dyDescent="0.25">
      <c r="A71" s="70"/>
      <c r="B71" s="70"/>
      <c r="C71" s="70"/>
      <c r="D71" s="61"/>
      <c r="E71" s="61"/>
      <c r="F71" s="61" t="str">
        <f t="shared" si="1"/>
        <v/>
      </c>
      <c r="G71" s="61" t="str">
        <f>IF(F71&lt;&gt;"",IF($G$4="Recurso",IF(LEFT($G$5,1)="M",VLOOKUP($G$5,'Definición técnica de imagenes'!$A$3:$G$17,5,FALSE),IF($G$5="F1",'Definición técnica de imagenes'!$E$15,'Definición técnica de imagenes'!$F$13)),'Definición técnica de imagenes'!$E$16),"")</f>
        <v/>
      </c>
      <c r="H71" s="61" t="str">
        <f t="shared" si="2"/>
        <v/>
      </c>
      <c r="I71" s="61" t="str">
        <f>IF(OR(B71&lt;&gt;"",J71&lt;&gt;""),IF($G$4="Recurso",IF(LEFT($G$5,1)="M",IF(VLOOKUP($G$5,'Definición técnica de imagenes'!$A$3:$G$17,6,FALSE)=0,"",VLOOKUP($G$5,'Definición técnica de imagenes'!$A$3:$G$17,6,FALSE)),IF($G$5="F1","","")),'Definición técnica de imagenes'!$F$16),"")</f>
        <v/>
      </c>
      <c r="J71" s="61"/>
      <c r="K71" s="45"/>
    </row>
    <row r="72" spans="1:11" s="58" customFormat="1" x14ac:dyDescent="0.25">
      <c r="A72" s="70"/>
      <c r="B72" s="70"/>
      <c r="C72" s="70"/>
      <c r="D72" s="61"/>
      <c r="E72" s="61"/>
      <c r="F72" s="61" t="str">
        <f t="shared" si="1"/>
        <v/>
      </c>
      <c r="G72" s="61" t="str">
        <f>IF(F72&lt;&gt;"",IF($G$4="Recurso",IF(LEFT($G$5,1)="M",VLOOKUP($G$5,'Definición técnica de imagenes'!$A$3:$G$17,5,FALSE),IF($G$5="F1",'Definición técnica de imagenes'!$E$15,'Definición técnica de imagenes'!$F$13)),'Definición técnica de imagenes'!$E$16),"")</f>
        <v/>
      </c>
      <c r="H72" s="61" t="str">
        <f t="shared" si="2"/>
        <v/>
      </c>
      <c r="I72" s="61" t="str">
        <f>IF(OR(B72&lt;&gt;"",J72&lt;&gt;""),IF($G$4="Recurso",IF(LEFT($G$5,1)="M",IF(VLOOKUP($G$5,'Definición técnica de imagenes'!$A$3:$G$17,6,FALSE)=0,"",VLOOKUP($G$5,'Definición técnica de imagenes'!$A$3:$G$17,6,FALSE)),IF($G$5="F1","","")),'Definición técnica de imagenes'!$F$16),"")</f>
        <v/>
      </c>
      <c r="J72" s="61"/>
      <c r="K72" s="45"/>
    </row>
    <row r="73" spans="1:11" s="58" customFormat="1" x14ac:dyDescent="0.25">
      <c r="A73" s="70"/>
      <c r="B73" s="70"/>
      <c r="C73" s="70"/>
      <c r="D73" s="61"/>
      <c r="E73" s="61"/>
      <c r="F73" s="61" t="str">
        <f t="shared" si="1"/>
        <v/>
      </c>
      <c r="G73" s="61" t="str">
        <f>IF(F73&lt;&gt;"",IF($G$4="Recurso",IF(LEFT($G$5,1)="M",VLOOKUP($G$5,'Definición técnica de imagenes'!$A$3:$G$17,5,FALSE),IF($G$5="F1",'Definición técnica de imagenes'!$E$15,'Definición técnica de imagenes'!$F$13)),'Definición técnica de imagenes'!$E$16),"")</f>
        <v/>
      </c>
      <c r="H73" s="61" t="str">
        <f t="shared" si="2"/>
        <v/>
      </c>
      <c r="I73" s="61" t="str">
        <f>IF(OR(B73&lt;&gt;"",J73&lt;&gt;""),IF($G$4="Recurso",IF(LEFT($G$5,1)="M",IF(VLOOKUP($G$5,'Definición técnica de imagenes'!$A$3:$G$17,6,FALSE)=0,"",VLOOKUP($G$5,'Definición técnica de imagenes'!$A$3:$G$17,6,FALSE)),IF($G$5="F1","","")),'Definición técnica de imagenes'!$F$16),"")</f>
        <v/>
      </c>
      <c r="J73" s="61"/>
      <c r="K73" s="45"/>
    </row>
    <row r="74" spans="1:11" s="58" customFormat="1" x14ac:dyDescent="0.25">
      <c r="A74" s="70"/>
      <c r="B74" s="70"/>
      <c r="C74" s="70"/>
      <c r="D74" s="61"/>
      <c r="E74" s="61"/>
      <c r="F74" s="61" t="str">
        <f t="shared" si="1"/>
        <v/>
      </c>
      <c r="G74" s="61" t="str">
        <f>IF(F74&lt;&gt;"",IF($G$4="Recurso",IF(LEFT($G$5,1)="M",VLOOKUP($G$5,'Definición técnica de imagenes'!$A$3:$G$17,5,FALSE),IF($G$5="F1",'Definición técnica de imagenes'!$E$15,'Definición técnica de imagenes'!$F$13)),'Definición técnica de imagenes'!$E$16),"")</f>
        <v/>
      </c>
      <c r="H74" s="61" t="str">
        <f t="shared" si="2"/>
        <v/>
      </c>
      <c r="I74" s="61" t="str">
        <f>IF(OR(B74&lt;&gt;"",J74&lt;&gt;""),IF($G$4="Recurso",IF(LEFT($G$5,1)="M",IF(VLOOKUP($G$5,'Definición técnica de imagenes'!$A$3:$G$17,6,FALSE)=0,"",VLOOKUP($G$5,'Definición técnica de imagenes'!$A$3:$G$17,6,FALSE)),IF($G$5="F1","","")),'Definición técnica de imagenes'!$F$16),"")</f>
        <v/>
      </c>
      <c r="J74" s="61"/>
      <c r="K74" s="45"/>
    </row>
    <row r="75" spans="1:11" s="58" customFormat="1" x14ac:dyDescent="0.25">
      <c r="A75" s="70"/>
      <c r="B75" s="70"/>
      <c r="C75" s="70"/>
      <c r="D75" s="61"/>
      <c r="E75" s="61"/>
      <c r="F75" s="61" t="str">
        <f t="shared" ref="F75:F108" si="4">IF(OR(B75&lt;&gt;"",J75&lt;&gt;""),CONCATENATE($C$7,"_",$A75,IF($G$4="Cuaderno de Estudio","_small",CONCATENATE(IF(I75="","","n"),IF(LEFT($G$5,1)="F",".jpg",".png")))),"")</f>
        <v/>
      </c>
      <c r="G75" s="61" t="str">
        <f>IF(F75&lt;&gt;"",IF($G$4="Recurso",IF(LEFT($G$5,1)="M",VLOOKUP($G$5,'Definición técnica de imagenes'!$A$3:$G$17,5,FALSE),IF($G$5="F1",'Definición técnica de imagenes'!$E$15,'Definición técnica de imagenes'!$F$13)),'Definición técnica de imagenes'!$E$16),"")</f>
        <v/>
      </c>
      <c r="H75" s="61" t="str">
        <f t="shared" ref="H75:H108" si="5">IF(AND(I75&lt;&gt;"",I75&lt;&gt;0),IF(OR(B75&lt;&gt;"",J75&lt;&gt;""),CONCATENATE($C$7,"_",$A75,IF($G$4="Cuaderno de Estudio","_zoom",CONCATENATE("a",IF(LEFT($G$5,1)="F",".jpg",".png")))),""),"")</f>
        <v/>
      </c>
      <c r="I75" s="61" t="str">
        <f>IF(OR(B75&lt;&gt;"",J75&lt;&gt;""),IF($G$4="Recurso",IF(LEFT($G$5,1)="M",IF(VLOOKUP($G$5,'Definición técnica de imagenes'!$A$3:$G$17,6,FALSE)=0,"",VLOOKUP($G$5,'Definición técnica de imagenes'!$A$3:$G$17,6,FALSE)),IF($G$5="F1","","")),'Definición técnica de imagenes'!$F$16),"")</f>
        <v/>
      </c>
      <c r="J75" s="61"/>
      <c r="K75" s="45"/>
    </row>
    <row r="76" spans="1:11" s="58" customFormat="1" x14ac:dyDescent="0.25">
      <c r="A76" s="70"/>
      <c r="B76" s="70"/>
      <c r="C76" s="70"/>
      <c r="D76" s="61"/>
      <c r="E76" s="61"/>
      <c r="F76" s="61" t="str">
        <f t="shared" si="4"/>
        <v/>
      </c>
      <c r="G76" s="61" t="str">
        <f>IF(F76&lt;&gt;"",IF($G$4="Recurso",IF(LEFT($G$5,1)="M",VLOOKUP($G$5,'Definición técnica de imagenes'!$A$3:$G$17,5,FALSE),IF($G$5="F1",'Definición técnica de imagenes'!$E$15,'Definición técnica de imagenes'!$F$13)),'Definición técnica de imagenes'!$E$16),"")</f>
        <v/>
      </c>
      <c r="H76" s="61" t="str">
        <f t="shared" si="5"/>
        <v/>
      </c>
      <c r="I76" s="61" t="str">
        <f>IF(OR(B76&lt;&gt;"",J76&lt;&gt;""),IF($G$4="Recurso",IF(LEFT($G$5,1)="M",IF(VLOOKUP($G$5,'Definición técnica de imagenes'!$A$3:$G$17,6,FALSE)=0,"",VLOOKUP($G$5,'Definición técnica de imagenes'!$A$3:$G$17,6,FALSE)),IF($G$5="F1","","")),'Definición técnica de imagenes'!$F$16),"")</f>
        <v/>
      </c>
      <c r="J76" s="61"/>
      <c r="K76" s="45"/>
    </row>
    <row r="77" spans="1:11" s="58" customFormat="1" x14ac:dyDescent="0.25">
      <c r="A77" s="70"/>
      <c r="B77" s="70"/>
      <c r="C77" s="70"/>
      <c r="D77" s="61"/>
      <c r="E77" s="61"/>
      <c r="F77" s="61" t="str">
        <f t="shared" si="4"/>
        <v/>
      </c>
      <c r="G77" s="61" t="str">
        <f>IF(F77&lt;&gt;"",IF($G$4="Recurso",IF(LEFT($G$5,1)="M",VLOOKUP($G$5,'Definición técnica de imagenes'!$A$3:$G$17,5,FALSE),IF($G$5="F1",'Definición técnica de imagenes'!$E$15,'Definición técnica de imagenes'!$F$13)),'Definición técnica de imagenes'!$E$16),"")</f>
        <v/>
      </c>
      <c r="H77" s="61" t="str">
        <f t="shared" si="5"/>
        <v/>
      </c>
      <c r="I77" s="61" t="str">
        <f>IF(OR(B77&lt;&gt;"",J77&lt;&gt;""),IF($G$4="Recurso",IF(LEFT($G$5,1)="M",IF(VLOOKUP($G$5,'Definición técnica de imagenes'!$A$3:$G$17,6,FALSE)=0,"",VLOOKUP($G$5,'Definición técnica de imagenes'!$A$3:$G$17,6,FALSE)),IF($G$5="F1","","")),'Definición técnica de imagenes'!$F$16),"")</f>
        <v/>
      </c>
      <c r="J77" s="61"/>
      <c r="K77" s="45"/>
    </row>
    <row r="78" spans="1:11" s="58" customFormat="1" x14ac:dyDescent="0.25">
      <c r="A78" s="70"/>
      <c r="B78" s="70"/>
      <c r="C78" s="70"/>
      <c r="D78" s="61"/>
      <c r="E78" s="61"/>
      <c r="F78" s="61" t="str">
        <f t="shared" si="4"/>
        <v/>
      </c>
      <c r="G78" s="61" t="str">
        <f>IF(F78&lt;&gt;"",IF($G$4="Recurso",IF(LEFT($G$5,1)="M",VLOOKUP($G$5,'Definición técnica de imagenes'!$A$3:$G$17,5,FALSE),IF($G$5="F1",'Definición técnica de imagenes'!$E$15,'Definición técnica de imagenes'!$F$13)),'Definición técnica de imagenes'!$E$16),"")</f>
        <v/>
      </c>
      <c r="H78" s="61" t="str">
        <f t="shared" si="5"/>
        <v/>
      </c>
      <c r="I78" s="61" t="str">
        <f>IF(OR(B78&lt;&gt;"",J78&lt;&gt;""),IF($G$4="Recurso",IF(LEFT($G$5,1)="M",IF(VLOOKUP($G$5,'Definición técnica de imagenes'!$A$3:$G$17,6,FALSE)=0,"",VLOOKUP($G$5,'Definición técnica de imagenes'!$A$3:$G$17,6,FALSE)),IF($G$5="F1","","")),'Definición técnica de imagenes'!$F$16),"")</f>
        <v/>
      </c>
      <c r="J78" s="61"/>
      <c r="K78" s="45"/>
    </row>
    <row r="79" spans="1:11" s="58" customFormat="1" x14ac:dyDescent="0.25">
      <c r="A79" s="70"/>
      <c r="B79" s="70"/>
      <c r="C79" s="70"/>
      <c r="D79" s="61"/>
      <c r="E79" s="61"/>
      <c r="F79" s="61" t="str">
        <f t="shared" si="4"/>
        <v/>
      </c>
      <c r="G79" s="61" t="str">
        <f>IF(F79&lt;&gt;"",IF($G$4="Recurso",IF(LEFT($G$5,1)="M",VLOOKUP($G$5,'Definición técnica de imagenes'!$A$3:$G$17,5,FALSE),IF($G$5="F1",'Definición técnica de imagenes'!$E$15,'Definición técnica de imagenes'!$F$13)),'Definición técnica de imagenes'!$E$16),"")</f>
        <v/>
      </c>
      <c r="H79" s="61" t="str">
        <f t="shared" si="5"/>
        <v/>
      </c>
      <c r="I79" s="61" t="str">
        <f>IF(OR(B79&lt;&gt;"",J79&lt;&gt;""),IF($G$4="Recurso",IF(LEFT($G$5,1)="M",IF(VLOOKUP($G$5,'Definición técnica de imagenes'!$A$3:$G$17,6,FALSE)=0,"",VLOOKUP($G$5,'Definición técnica de imagenes'!$A$3:$G$17,6,FALSE)),IF($G$5="F1","","")),'Definición técnica de imagenes'!$F$16),"")</f>
        <v/>
      </c>
      <c r="J79" s="61"/>
      <c r="K79" s="45"/>
    </row>
    <row r="80" spans="1:11" s="58" customFormat="1" x14ac:dyDescent="0.25">
      <c r="A80" s="70"/>
      <c r="B80" s="70"/>
      <c r="C80" s="70"/>
      <c r="D80" s="61"/>
      <c r="E80" s="61"/>
      <c r="F80" s="61" t="str">
        <f t="shared" si="4"/>
        <v/>
      </c>
      <c r="G80" s="61" t="str">
        <f>IF(F80&lt;&gt;"",IF($G$4="Recurso",IF(LEFT($G$5,1)="M",VLOOKUP($G$5,'Definición técnica de imagenes'!$A$3:$G$17,5,FALSE),IF($G$5="F1",'Definición técnica de imagenes'!$E$15,'Definición técnica de imagenes'!$F$13)),'Definición técnica de imagenes'!$E$16),"")</f>
        <v/>
      </c>
      <c r="H80" s="61" t="str">
        <f t="shared" si="5"/>
        <v/>
      </c>
      <c r="I80" s="61" t="str">
        <f>IF(OR(B80&lt;&gt;"",J80&lt;&gt;""),IF($G$4="Recurso",IF(LEFT($G$5,1)="M",IF(VLOOKUP($G$5,'Definición técnica de imagenes'!$A$3:$G$17,6,FALSE)=0,"",VLOOKUP($G$5,'Definición técnica de imagenes'!$A$3:$G$17,6,FALSE)),IF($G$5="F1","","")),'Definición técnica de imagenes'!$F$16),"")</f>
        <v/>
      </c>
      <c r="J80" s="61"/>
      <c r="K80" s="45"/>
    </row>
    <row r="81" spans="1:11" s="58" customFormat="1" x14ac:dyDescent="0.25">
      <c r="A81" s="70"/>
      <c r="B81" s="70"/>
      <c r="C81" s="70"/>
      <c r="D81" s="61"/>
      <c r="E81" s="61"/>
      <c r="F81" s="61" t="str">
        <f t="shared" si="4"/>
        <v/>
      </c>
      <c r="G81" s="61" t="str">
        <f>IF(F81&lt;&gt;"",IF($G$4="Recurso",IF(LEFT($G$5,1)="M",VLOOKUP($G$5,'Definición técnica de imagenes'!$A$3:$G$17,5,FALSE),IF($G$5="F1",'Definición técnica de imagenes'!$E$15,'Definición técnica de imagenes'!$F$13)),'Definición técnica de imagenes'!$E$16),"")</f>
        <v/>
      </c>
      <c r="H81" s="61" t="str">
        <f t="shared" si="5"/>
        <v/>
      </c>
      <c r="I81" s="61" t="str">
        <f>IF(OR(B81&lt;&gt;"",J81&lt;&gt;""),IF($G$4="Recurso",IF(LEFT($G$5,1)="M",IF(VLOOKUP($G$5,'Definición técnica de imagenes'!$A$3:$G$17,6,FALSE)=0,"",VLOOKUP($G$5,'Definición técnica de imagenes'!$A$3:$G$17,6,FALSE)),IF($G$5="F1","","")),'Definición técnica de imagenes'!$F$16),"")</f>
        <v/>
      </c>
      <c r="J81" s="61"/>
      <c r="K81" s="45"/>
    </row>
    <row r="82" spans="1:11" s="58" customFormat="1" x14ac:dyDescent="0.25">
      <c r="A82" s="70"/>
      <c r="B82" s="70"/>
      <c r="C82" s="70"/>
      <c r="D82" s="61"/>
      <c r="E82" s="61"/>
      <c r="F82" s="61" t="str">
        <f t="shared" si="4"/>
        <v/>
      </c>
      <c r="G82" s="61" t="str">
        <f>IF(F82&lt;&gt;"",IF($G$4="Recurso",IF(LEFT($G$5,1)="M",VLOOKUP($G$5,'Definición técnica de imagenes'!$A$3:$G$17,5,FALSE),IF($G$5="F1",'Definición técnica de imagenes'!$E$15,'Definición técnica de imagenes'!$F$13)),'Definición técnica de imagenes'!$E$16),"")</f>
        <v/>
      </c>
      <c r="H82" s="61" t="str">
        <f t="shared" si="5"/>
        <v/>
      </c>
      <c r="I82" s="61" t="str">
        <f>IF(OR(B82&lt;&gt;"",J82&lt;&gt;""),IF($G$4="Recurso",IF(LEFT($G$5,1)="M",IF(VLOOKUP($G$5,'Definición técnica de imagenes'!$A$3:$G$17,6,FALSE)=0,"",VLOOKUP($G$5,'Definición técnica de imagenes'!$A$3:$G$17,6,FALSE)),IF($G$5="F1","","")),'Definición técnica de imagenes'!$F$16),"")</f>
        <v/>
      </c>
      <c r="J82" s="61"/>
      <c r="K82" s="45"/>
    </row>
    <row r="83" spans="1:11" s="58" customFormat="1" x14ac:dyDescent="0.25">
      <c r="A83" s="70"/>
      <c r="B83" s="70"/>
      <c r="C83" s="70"/>
      <c r="D83" s="61"/>
      <c r="E83" s="61"/>
      <c r="F83" s="61" t="str">
        <f t="shared" si="4"/>
        <v/>
      </c>
      <c r="G83" s="61" t="str">
        <f>IF(F83&lt;&gt;"",IF($G$4="Recurso",IF(LEFT($G$5,1)="M",VLOOKUP($G$5,'Definición técnica de imagenes'!$A$3:$G$17,5,FALSE),IF($G$5="F1",'Definición técnica de imagenes'!$E$15,'Definición técnica de imagenes'!$F$13)),'Definición técnica de imagenes'!$E$16),"")</f>
        <v/>
      </c>
      <c r="H83" s="61" t="str">
        <f t="shared" si="5"/>
        <v/>
      </c>
      <c r="I83" s="61" t="str">
        <f>IF(OR(B83&lt;&gt;"",J83&lt;&gt;""),IF($G$4="Recurso",IF(LEFT($G$5,1)="M",IF(VLOOKUP($G$5,'Definición técnica de imagenes'!$A$3:$G$17,6,FALSE)=0,"",VLOOKUP($G$5,'Definición técnica de imagenes'!$A$3:$G$17,6,FALSE)),IF($G$5="F1","","")),'Definición técnica de imagenes'!$F$16),"")</f>
        <v/>
      </c>
      <c r="J83" s="61"/>
      <c r="K83" s="45"/>
    </row>
    <row r="84" spans="1:11" s="58" customFormat="1" x14ac:dyDescent="0.25">
      <c r="A84" s="70"/>
      <c r="B84" s="70"/>
      <c r="C84" s="70"/>
      <c r="D84" s="61"/>
      <c r="E84" s="61"/>
      <c r="F84" s="61" t="str">
        <f t="shared" si="4"/>
        <v/>
      </c>
      <c r="G84" s="61" t="str">
        <f>IF(F84&lt;&gt;"",IF($G$4="Recurso",IF(LEFT($G$5,1)="M",VLOOKUP($G$5,'Definición técnica de imagenes'!$A$3:$G$17,5,FALSE),IF($G$5="F1",'Definición técnica de imagenes'!$E$15,'Definición técnica de imagenes'!$F$13)),'Definición técnica de imagenes'!$E$16),"")</f>
        <v/>
      </c>
      <c r="H84" s="61" t="str">
        <f t="shared" si="5"/>
        <v/>
      </c>
      <c r="I84" s="61" t="str">
        <f>IF(OR(B84&lt;&gt;"",J84&lt;&gt;""),IF($G$4="Recurso",IF(LEFT($G$5,1)="M",IF(VLOOKUP($G$5,'Definición técnica de imagenes'!$A$3:$G$17,6,FALSE)=0,"",VLOOKUP($G$5,'Definición técnica de imagenes'!$A$3:$G$17,6,FALSE)),IF($G$5="F1","","")),'Definición técnica de imagenes'!$F$16),"")</f>
        <v/>
      </c>
      <c r="J84" s="61"/>
      <c r="K84" s="45"/>
    </row>
    <row r="85" spans="1:11" s="58" customFormat="1" x14ac:dyDescent="0.25">
      <c r="A85" s="70"/>
      <c r="B85" s="70"/>
      <c r="C85" s="70"/>
      <c r="D85" s="61"/>
      <c r="E85" s="61"/>
      <c r="F85" s="61" t="str">
        <f t="shared" si="4"/>
        <v/>
      </c>
      <c r="G85" s="61" t="str">
        <f>IF(F85&lt;&gt;"",IF($G$4="Recurso",IF(LEFT($G$5,1)="M",VLOOKUP($G$5,'Definición técnica de imagenes'!$A$3:$G$17,5,FALSE),IF($G$5="F1",'Definición técnica de imagenes'!$E$15,'Definición técnica de imagenes'!$F$13)),'Definición técnica de imagenes'!$E$16),"")</f>
        <v/>
      </c>
      <c r="H85" s="61" t="str">
        <f t="shared" si="5"/>
        <v/>
      </c>
      <c r="I85" s="61" t="str">
        <f>IF(OR(B85&lt;&gt;"",J85&lt;&gt;""),IF($G$4="Recurso",IF(LEFT($G$5,1)="M",IF(VLOOKUP($G$5,'Definición técnica de imagenes'!$A$3:$G$17,6,FALSE)=0,"",VLOOKUP($G$5,'Definición técnica de imagenes'!$A$3:$G$17,6,FALSE)),IF($G$5="F1","","")),'Definición técnica de imagenes'!$F$16),"")</f>
        <v/>
      </c>
      <c r="J85" s="61"/>
      <c r="K85" s="45"/>
    </row>
    <row r="86" spans="1:11" s="58" customFormat="1" x14ac:dyDescent="0.25">
      <c r="A86" s="70"/>
      <c r="B86" s="70"/>
      <c r="C86" s="70"/>
      <c r="D86" s="61"/>
      <c r="E86" s="61"/>
      <c r="F86" s="61" t="str">
        <f t="shared" si="4"/>
        <v/>
      </c>
      <c r="G86" s="61" t="str">
        <f>IF(F86&lt;&gt;"",IF($G$4="Recurso",IF(LEFT($G$5,1)="M",VLOOKUP($G$5,'Definición técnica de imagenes'!$A$3:$G$17,5,FALSE),IF($G$5="F1",'Definición técnica de imagenes'!$E$15,'Definición técnica de imagenes'!$F$13)),'Definición técnica de imagenes'!$E$16),"")</f>
        <v/>
      </c>
      <c r="H86" s="61" t="str">
        <f t="shared" si="5"/>
        <v/>
      </c>
      <c r="I86" s="61" t="str">
        <f>IF(OR(B86&lt;&gt;"",J86&lt;&gt;""),IF($G$4="Recurso",IF(LEFT($G$5,1)="M",IF(VLOOKUP($G$5,'Definición técnica de imagenes'!$A$3:$G$17,6,FALSE)=0,"",VLOOKUP($G$5,'Definición técnica de imagenes'!$A$3:$G$17,6,FALSE)),IF($G$5="F1","","")),'Definición técnica de imagenes'!$F$16),"")</f>
        <v/>
      </c>
      <c r="J86" s="61"/>
      <c r="K86" s="45"/>
    </row>
    <row r="87" spans="1:11" s="58" customFormat="1" x14ac:dyDescent="0.25">
      <c r="A87" s="70"/>
      <c r="B87" s="70"/>
      <c r="C87" s="70"/>
      <c r="D87" s="61"/>
      <c r="E87" s="61"/>
      <c r="F87" s="61" t="str">
        <f t="shared" si="4"/>
        <v/>
      </c>
      <c r="G87" s="61" t="str">
        <f>IF(F87&lt;&gt;"",IF($G$4="Recurso",IF(LEFT($G$5,1)="M",VLOOKUP($G$5,'Definición técnica de imagenes'!$A$3:$G$17,5,FALSE),IF($G$5="F1",'Definición técnica de imagenes'!$E$15,'Definición técnica de imagenes'!$F$13)),'Definición técnica de imagenes'!$E$16),"")</f>
        <v/>
      </c>
      <c r="H87" s="61" t="str">
        <f t="shared" si="5"/>
        <v/>
      </c>
      <c r="I87" s="61" t="str">
        <f>IF(OR(B87&lt;&gt;"",J87&lt;&gt;""),IF($G$4="Recurso",IF(LEFT($G$5,1)="M",IF(VLOOKUP($G$5,'Definición técnica de imagenes'!$A$3:$G$17,6,FALSE)=0,"",VLOOKUP($G$5,'Definición técnica de imagenes'!$A$3:$G$17,6,FALSE)),IF($G$5="F1","","")),'Definición técnica de imagenes'!$F$16),"")</f>
        <v/>
      </c>
      <c r="J87" s="61"/>
      <c r="K87" s="45"/>
    </row>
    <row r="88" spans="1:11" s="58" customFormat="1" x14ac:dyDescent="0.25">
      <c r="A88" s="70"/>
      <c r="B88" s="70"/>
      <c r="C88" s="70"/>
      <c r="D88" s="61"/>
      <c r="E88" s="61"/>
      <c r="F88" s="61" t="str">
        <f t="shared" si="4"/>
        <v/>
      </c>
      <c r="G88" s="61" t="str">
        <f>IF(F88&lt;&gt;"",IF($G$4="Recurso",IF(LEFT($G$5,1)="M",VLOOKUP($G$5,'Definición técnica de imagenes'!$A$3:$G$17,5,FALSE),IF($G$5="F1",'Definición técnica de imagenes'!$E$15,'Definición técnica de imagenes'!$F$13)),'Definición técnica de imagenes'!$E$16),"")</f>
        <v/>
      </c>
      <c r="H88" s="61" t="str">
        <f t="shared" si="5"/>
        <v/>
      </c>
      <c r="I88" s="61" t="str">
        <f>IF(OR(B88&lt;&gt;"",J88&lt;&gt;""),IF($G$4="Recurso",IF(LEFT($G$5,1)="M",IF(VLOOKUP($G$5,'Definición técnica de imagenes'!$A$3:$G$17,6,FALSE)=0,"",VLOOKUP($G$5,'Definición técnica de imagenes'!$A$3:$G$17,6,FALSE)),IF($G$5="F1","","")),'Definición técnica de imagenes'!$F$16),"")</f>
        <v/>
      </c>
      <c r="J88" s="61"/>
      <c r="K88" s="45"/>
    </row>
    <row r="89" spans="1:11" s="58" customFormat="1" x14ac:dyDescent="0.25">
      <c r="A89" s="70"/>
      <c r="B89" s="70"/>
      <c r="C89" s="70"/>
      <c r="D89" s="61"/>
      <c r="E89" s="61"/>
      <c r="F89" s="61" t="str">
        <f t="shared" si="4"/>
        <v/>
      </c>
      <c r="G89" s="61" t="str">
        <f>IF(F89&lt;&gt;"",IF($G$4="Recurso",IF(LEFT($G$5,1)="M",VLOOKUP($G$5,'Definición técnica de imagenes'!$A$3:$G$17,5,FALSE),IF($G$5="F1",'Definición técnica de imagenes'!$E$15,'Definición técnica de imagenes'!$F$13)),'Definición técnica de imagenes'!$E$16),"")</f>
        <v/>
      </c>
      <c r="H89" s="61" t="str">
        <f t="shared" si="5"/>
        <v/>
      </c>
      <c r="I89" s="61" t="str">
        <f>IF(OR(B89&lt;&gt;"",J89&lt;&gt;""),IF($G$4="Recurso",IF(LEFT($G$5,1)="M",IF(VLOOKUP($G$5,'Definición técnica de imagenes'!$A$3:$G$17,6,FALSE)=0,"",VLOOKUP($G$5,'Definición técnica de imagenes'!$A$3:$G$17,6,FALSE)),IF($G$5="F1","","")),'Definición técnica de imagenes'!$F$16),"")</f>
        <v/>
      </c>
      <c r="J89" s="61"/>
      <c r="K89" s="45"/>
    </row>
    <row r="90" spans="1:11" s="58" customFormat="1" x14ac:dyDescent="0.25">
      <c r="A90" s="70"/>
      <c r="B90" s="70"/>
      <c r="C90" s="70"/>
      <c r="D90" s="61"/>
      <c r="E90" s="61"/>
      <c r="F90" s="61" t="str">
        <f t="shared" si="4"/>
        <v/>
      </c>
      <c r="G90" s="61" t="str">
        <f>IF(F90&lt;&gt;"",IF($G$4="Recurso",IF(LEFT($G$5,1)="M",VLOOKUP($G$5,'Definición técnica de imagenes'!$A$3:$G$17,5,FALSE),IF($G$5="F1",'Definición técnica de imagenes'!$E$15,'Definición técnica de imagenes'!$F$13)),'Definición técnica de imagenes'!$E$16),"")</f>
        <v/>
      </c>
      <c r="H90" s="61" t="str">
        <f t="shared" si="5"/>
        <v/>
      </c>
      <c r="I90" s="61" t="str">
        <f>IF(OR(B90&lt;&gt;"",J90&lt;&gt;""),IF($G$4="Recurso",IF(LEFT($G$5,1)="M",IF(VLOOKUP($G$5,'Definición técnica de imagenes'!$A$3:$G$17,6,FALSE)=0,"",VLOOKUP($G$5,'Definición técnica de imagenes'!$A$3:$G$17,6,FALSE)),IF($G$5="F1","","")),'Definición técnica de imagenes'!$F$16),"")</f>
        <v/>
      </c>
      <c r="J90" s="61"/>
      <c r="K90" s="45"/>
    </row>
    <row r="91" spans="1:11" s="58" customFormat="1" x14ac:dyDescent="0.25">
      <c r="A91" s="70"/>
      <c r="B91" s="70"/>
      <c r="C91" s="70"/>
      <c r="D91" s="61"/>
      <c r="E91" s="61"/>
      <c r="F91" s="61" t="str">
        <f t="shared" si="4"/>
        <v/>
      </c>
      <c r="G91" s="61" t="str">
        <f>IF(F91&lt;&gt;"",IF($G$4="Recurso",IF(LEFT($G$5,1)="M",VLOOKUP($G$5,'Definición técnica de imagenes'!$A$3:$G$17,5,FALSE),IF($G$5="F1",'Definición técnica de imagenes'!$E$15,'Definición técnica de imagenes'!$F$13)),'Definición técnica de imagenes'!$E$16),"")</f>
        <v/>
      </c>
      <c r="H91" s="61" t="str">
        <f t="shared" si="5"/>
        <v/>
      </c>
      <c r="I91" s="61" t="str">
        <f>IF(OR(B91&lt;&gt;"",J91&lt;&gt;""),IF($G$4="Recurso",IF(LEFT($G$5,1)="M",IF(VLOOKUP($G$5,'Definición técnica de imagenes'!$A$3:$G$17,6,FALSE)=0,"",VLOOKUP($G$5,'Definición técnica de imagenes'!$A$3:$G$17,6,FALSE)),IF($G$5="F1","","")),'Definición técnica de imagenes'!$F$16),"")</f>
        <v/>
      </c>
      <c r="J91" s="61"/>
      <c r="K91" s="45"/>
    </row>
    <row r="92" spans="1:11" s="58" customFormat="1" x14ac:dyDescent="0.25">
      <c r="A92" s="70"/>
      <c r="B92" s="70"/>
      <c r="C92" s="70"/>
      <c r="D92" s="61"/>
      <c r="E92" s="61"/>
      <c r="F92" s="61" t="str">
        <f t="shared" si="4"/>
        <v/>
      </c>
      <c r="G92" s="61" t="str">
        <f>IF(F92&lt;&gt;"",IF($G$4="Recurso",IF(LEFT($G$5,1)="M",VLOOKUP($G$5,'Definición técnica de imagenes'!$A$3:$G$17,5,FALSE),IF($G$5="F1",'Definición técnica de imagenes'!$E$15,'Definición técnica de imagenes'!$F$13)),'Definición técnica de imagenes'!$E$16),"")</f>
        <v/>
      </c>
      <c r="H92" s="61" t="str">
        <f t="shared" si="5"/>
        <v/>
      </c>
      <c r="I92" s="61" t="str">
        <f>IF(OR(B92&lt;&gt;"",J92&lt;&gt;""),IF($G$4="Recurso",IF(LEFT($G$5,1)="M",IF(VLOOKUP($G$5,'Definición técnica de imagenes'!$A$3:$G$17,6,FALSE)=0,"",VLOOKUP($G$5,'Definición técnica de imagenes'!$A$3:$G$17,6,FALSE)),IF($G$5="F1","","")),'Definición técnica de imagenes'!$F$16),"")</f>
        <v/>
      </c>
      <c r="J92" s="61"/>
      <c r="K92" s="45"/>
    </row>
    <row r="93" spans="1:11" s="58" customFormat="1" x14ac:dyDescent="0.25">
      <c r="A93" s="70"/>
      <c r="B93" s="70"/>
      <c r="C93" s="70"/>
      <c r="D93" s="61"/>
      <c r="E93" s="61"/>
      <c r="F93" s="61" t="str">
        <f t="shared" si="4"/>
        <v/>
      </c>
      <c r="G93" s="61" t="str">
        <f>IF(F93&lt;&gt;"",IF($G$4="Recurso",IF(LEFT($G$5,1)="M",VLOOKUP($G$5,'Definición técnica de imagenes'!$A$3:$G$17,5,FALSE),IF($G$5="F1",'Definición técnica de imagenes'!$E$15,'Definición técnica de imagenes'!$F$13)),'Definición técnica de imagenes'!$E$16),"")</f>
        <v/>
      </c>
      <c r="H93" s="61" t="str">
        <f t="shared" si="5"/>
        <v/>
      </c>
      <c r="I93" s="61" t="str">
        <f>IF(OR(B93&lt;&gt;"",J93&lt;&gt;""),IF($G$4="Recurso",IF(LEFT($G$5,1)="M",IF(VLOOKUP($G$5,'Definición técnica de imagenes'!$A$3:$G$17,6,FALSE)=0,"",VLOOKUP($G$5,'Definición técnica de imagenes'!$A$3:$G$17,6,FALSE)),IF($G$5="F1","","")),'Definición técnica de imagenes'!$F$16),"")</f>
        <v/>
      </c>
      <c r="J93" s="61"/>
      <c r="K93" s="45"/>
    </row>
    <row r="94" spans="1:11" s="58" customFormat="1" x14ac:dyDescent="0.25">
      <c r="A94" s="70"/>
      <c r="B94" s="70"/>
      <c r="C94" s="70"/>
      <c r="D94" s="61"/>
      <c r="E94" s="61"/>
      <c r="F94" s="61" t="str">
        <f t="shared" si="4"/>
        <v/>
      </c>
      <c r="G94" s="61" t="str">
        <f>IF(F94&lt;&gt;"",IF($G$4="Recurso",IF(LEFT($G$5,1)="M",VLOOKUP($G$5,'Definición técnica de imagenes'!$A$3:$G$17,5,FALSE),IF($G$5="F1",'Definición técnica de imagenes'!$E$15,'Definición técnica de imagenes'!$F$13)),'Definición técnica de imagenes'!$E$16),"")</f>
        <v/>
      </c>
      <c r="H94" s="61" t="str">
        <f t="shared" si="5"/>
        <v/>
      </c>
      <c r="I94" s="61" t="str">
        <f>IF(OR(B94&lt;&gt;"",J94&lt;&gt;""),IF($G$4="Recurso",IF(LEFT($G$5,1)="M",IF(VLOOKUP($G$5,'Definición técnica de imagenes'!$A$3:$G$17,6,FALSE)=0,"",VLOOKUP($G$5,'Definición técnica de imagenes'!$A$3:$G$17,6,FALSE)),IF($G$5="F1","","")),'Definición técnica de imagenes'!$F$16),"")</f>
        <v/>
      </c>
      <c r="J94" s="61"/>
      <c r="K94" s="45"/>
    </row>
    <row r="95" spans="1:11" s="58" customFormat="1" x14ac:dyDescent="0.25">
      <c r="A95" s="70"/>
      <c r="B95" s="70"/>
      <c r="C95" s="70"/>
      <c r="D95" s="61"/>
      <c r="E95" s="61"/>
      <c r="F95" s="61" t="str">
        <f t="shared" si="4"/>
        <v/>
      </c>
      <c r="G95" s="61" t="str">
        <f>IF(F95&lt;&gt;"",IF($G$4="Recurso",IF(LEFT($G$5,1)="M",VLOOKUP($G$5,'Definición técnica de imagenes'!$A$3:$G$17,5,FALSE),IF($G$5="F1",'Definición técnica de imagenes'!$E$15,'Definición técnica de imagenes'!$F$13)),'Definición técnica de imagenes'!$E$16),"")</f>
        <v/>
      </c>
      <c r="H95" s="61" t="str">
        <f t="shared" si="5"/>
        <v/>
      </c>
      <c r="I95" s="61" t="str">
        <f>IF(OR(B95&lt;&gt;"",J95&lt;&gt;""),IF($G$4="Recurso",IF(LEFT($G$5,1)="M",IF(VLOOKUP($G$5,'Definición técnica de imagenes'!$A$3:$G$17,6,FALSE)=0,"",VLOOKUP($G$5,'Definición técnica de imagenes'!$A$3:$G$17,6,FALSE)),IF($G$5="F1","","")),'Definición técnica de imagenes'!$F$16),"")</f>
        <v/>
      </c>
      <c r="J95" s="61"/>
      <c r="K95" s="45"/>
    </row>
    <row r="96" spans="1:11" s="58" customFormat="1" x14ac:dyDescent="0.25">
      <c r="A96" s="70"/>
      <c r="B96" s="70"/>
      <c r="C96" s="70"/>
      <c r="D96" s="61"/>
      <c r="E96" s="61"/>
      <c r="F96" s="61" t="str">
        <f t="shared" si="4"/>
        <v/>
      </c>
      <c r="G96" s="61" t="str">
        <f>IF(F96&lt;&gt;"",IF($G$4="Recurso",IF(LEFT($G$5,1)="M",VLOOKUP($G$5,'Definición técnica de imagenes'!$A$3:$G$17,5,FALSE),IF($G$5="F1",'Definición técnica de imagenes'!$E$15,'Definición técnica de imagenes'!$F$13)),'Definición técnica de imagenes'!$E$16),"")</f>
        <v/>
      </c>
      <c r="H96" s="61" t="str">
        <f t="shared" si="5"/>
        <v/>
      </c>
      <c r="I96" s="61" t="str">
        <f>IF(OR(B96&lt;&gt;"",J96&lt;&gt;""),IF($G$4="Recurso",IF(LEFT($G$5,1)="M",IF(VLOOKUP($G$5,'Definición técnica de imagenes'!$A$3:$G$17,6,FALSE)=0,"",VLOOKUP($G$5,'Definición técnica de imagenes'!$A$3:$G$17,6,FALSE)),IF($G$5="F1","","")),'Definición técnica de imagenes'!$F$16),"")</f>
        <v/>
      </c>
      <c r="J96" s="61"/>
      <c r="K96" s="45"/>
    </row>
    <row r="97" spans="1:11" s="58" customFormat="1" x14ac:dyDescent="0.25">
      <c r="A97" s="70"/>
      <c r="B97" s="70"/>
      <c r="C97" s="70"/>
      <c r="D97" s="61"/>
      <c r="E97" s="61"/>
      <c r="F97" s="61" t="str">
        <f t="shared" si="4"/>
        <v/>
      </c>
      <c r="G97" s="61" t="str">
        <f>IF(F97&lt;&gt;"",IF($G$4="Recurso",IF(LEFT($G$5,1)="M",VLOOKUP($G$5,'Definición técnica de imagenes'!$A$3:$G$17,5,FALSE),IF($G$5="F1",'Definición técnica de imagenes'!$E$15,'Definición técnica de imagenes'!$F$13)),'Definición técnica de imagenes'!$E$16),"")</f>
        <v/>
      </c>
      <c r="H97" s="61" t="str">
        <f t="shared" si="5"/>
        <v/>
      </c>
      <c r="I97" s="61" t="str">
        <f>IF(OR(B97&lt;&gt;"",J97&lt;&gt;""),IF($G$4="Recurso",IF(LEFT($G$5,1)="M",IF(VLOOKUP($G$5,'Definición técnica de imagenes'!$A$3:$G$17,6,FALSE)=0,"",VLOOKUP($G$5,'Definición técnica de imagenes'!$A$3:$G$17,6,FALSE)),IF($G$5="F1","","")),'Definición técnica de imagenes'!$F$16),"")</f>
        <v/>
      </c>
      <c r="J97" s="61"/>
      <c r="K97" s="45"/>
    </row>
    <row r="98" spans="1:11" s="58" customFormat="1" x14ac:dyDescent="0.25">
      <c r="A98" s="70"/>
      <c r="B98" s="70"/>
      <c r="C98" s="70"/>
      <c r="D98" s="61"/>
      <c r="E98" s="61"/>
      <c r="F98" s="61" t="str">
        <f t="shared" si="4"/>
        <v/>
      </c>
      <c r="G98" s="61" t="str">
        <f>IF(F98&lt;&gt;"",IF($G$4="Recurso",IF(LEFT($G$5,1)="M",VLOOKUP($G$5,'Definición técnica de imagenes'!$A$3:$G$17,5,FALSE),IF($G$5="F1",'Definición técnica de imagenes'!$E$15,'Definición técnica de imagenes'!$F$13)),'Definición técnica de imagenes'!$E$16),"")</f>
        <v/>
      </c>
      <c r="H98" s="61" t="str">
        <f t="shared" si="5"/>
        <v/>
      </c>
      <c r="I98" s="61" t="str">
        <f>IF(OR(B98&lt;&gt;"",J98&lt;&gt;""),IF($G$4="Recurso",IF(LEFT($G$5,1)="M",IF(VLOOKUP($G$5,'Definición técnica de imagenes'!$A$3:$G$17,6,FALSE)=0,"",VLOOKUP($G$5,'Definición técnica de imagenes'!$A$3:$G$17,6,FALSE)),IF($G$5="F1","","")),'Definición técnica de imagenes'!$F$16),"")</f>
        <v/>
      </c>
      <c r="J98" s="61"/>
      <c r="K98" s="45"/>
    </row>
    <row r="99" spans="1:11" s="58" customFormat="1" x14ac:dyDescent="0.25">
      <c r="A99" s="70"/>
      <c r="B99" s="70"/>
      <c r="C99" s="70"/>
      <c r="D99" s="61"/>
      <c r="E99" s="61"/>
      <c r="F99" s="61" t="str">
        <f t="shared" si="4"/>
        <v/>
      </c>
      <c r="G99" s="61" t="str">
        <f>IF(F99&lt;&gt;"",IF($G$4="Recurso",IF(LEFT($G$5,1)="M",VLOOKUP($G$5,'Definición técnica de imagenes'!$A$3:$G$17,5,FALSE),IF($G$5="F1",'Definición técnica de imagenes'!$E$15,'Definición técnica de imagenes'!$F$13)),'Definición técnica de imagenes'!$E$16),"")</f>
        <v/>
      </c>
      <c r="H99" s="61" t="str">
        <f t="shared" si="5"/>
        <v/>
      </c>
      <c r="I99" s="61" t="str">
        <f>IF(OR(B99&lt;&gt;"",J99&lt;&gt;""),IF($G$4="Recurso",IF(LEFT($G$5,1)="M",IF(VLOOKUP($G$5,'Definición técnica de imagenes'!$A$3:$G$17,6,FALSE)=0,"",VLOOKUP($G$5,'Definición técnica de imagenes'!$A$3:$G$17,6,FALSE)),IF($G$5="F1","","")),'Definición técnica de imagenes'!$F$16),"")</f>
        <v/>
      </c>
      <c r="J99" s="61"/>
      <c r="K99" s="45"/>
    </row>
    <row r="100" spans="1:11" s="58" customFormat="1" x14ac:dyDescent="0.25">
      <c r="A100" s="70"/>
      <c r="B100" s="70"/>
      <c r="C100" s="70"/>
      <c r="D100" s="61"/>
      <c r="E100" s="61"/>
      <c r="F100" s="61" t="str">
        <f t="shared" si="4"/>
        <v/>
      </c>
      <c r="G100" s="61" t="str">
        <f>IF(F100&lt;&gt;"",IF($G$4="Recurso",IF(LEFT($G$5,1)="M",VLOOKUP($G$5,'Definición técnica de imagenes'!$A$3:$G$17,5,FALSE),IF($G$5="F1",'Definición técnica de imagenes'!$E$15,'Definición técnica de imagenes'!$F$13)),'Definición técnica de imagenes'!$E$16),"")</f>
        <v/>
      </c>
      <c r="H100" s="61" t="str">
        <f t="shared" si="5"/>
        <v/>
      </c>
      <c r="I100" s="61" t="str">
        <f>IF(OR(B100&lt;&gt;"",J100&lt;&gt;""),IF($G$4="Recurso",IF(LEFT($G$5,1)="M",IF(VLOOKUP($G$5,'Definición técnica de imagenes'!$A$3:$G$17,6,FALSE)=0,"",VLOOKUP($G$5,'Definición técnica de imagenes'!$A$3:$G$17,6,FALSE)),IF($G$5="F1","","")),'Definición técnica de imagenes'!$F$16),"")</f>
        <v/>
      </c>
      <c r="J100" s="61"/>
      <c r="K100" s="45"/>
    </row>
    <row r="101" spans="1:11" s="58" customFormat="1" x14ac:dyDescent="0.25">
      <c r="A101" s="70"/>
      <c r="B101" s="70"/>
      <c r="C101" s="70"/>
      <c r="D101" s="61"/>
      <c r="E101" s="61"/>
      <c r="F101" s="61" t="str">
        <f t="shared" si="4"/>
        <v/>
      </c>
      <c r="G101" s="61" t="str">
        <f>IF(F101&lt;&gt;"",IF($G$4="Recurso",IF(LEFT($G$5,1)="M",VLOOKUP($G$5,'Definición técnica de imagenes'!$A$3:$G$17,5,FALSE),IF($G$5="F1",'Definición técnica de imagenes'!$E$15,'Definición técnica de imagenes'!$F$13)),'Definición técnica de imagenes'!$E$16),"")</f>
        <v/>
      </c>
      <c r="H101" s="61" t="str">
        <f t="shared" si="5"/>
        <v/>
      </c>
      <c r="I101" s="61" t="str">
        <f>IF(OR(B101&lt;&gt;"",J101&lt;&gt;""),IF($G$4="Recurso",IF(LEFT($G$5,1)="M",IF(VLOOKUP($G$5,'Definición técnica de imagenes'!$A$3:$G$17,6,FALSE)=0,"",VLOOKUP($G$5,'Definición técnica de imagenes'!$A$3:$G$17,6,FALSE)),IF($G$5="F1","","")),'Definición técnica de imagenes'!$F$16),"")</f>
        <v/>
      </c>
      <c r="J101" s="61"/>
      <c r="K101" s="45"/>
    </row>
    <row r="102" spans="1:11" s="58" customFormat="1" x14ac:dyDescent="0.25">
      <c r="A102" s="70"/>
      <c r="B102" s="70"/>
      <c r="C102" s="70"/>
      <c r="D102" s="61"/>
      <c r="E102" s="61"/>
      <c r="F102" s="61" t="str">
        <f t="shared" si="4"/>
        <v/>
      </c>
      <c r="G102" s="61" t="str">
        <f>IF(F102&lt;&gt;"",IF($G$4="Recurso",IF(LEFT($G$5,1)="M",VLOOKUP($G$5,'Definición técnica de imagenes'!$A$3:$G$17,5,FALSE),IF($G$5="F1",'Definición técnica de imagenes'!$E$15,'Definición técnica de imagenes'!$F$13)),'Definición técnica de imagenes'!$E$16),"")</f>
        <v/>
      </c>
      <c r="H102" s="61" t="str">
        <f t="shared" si="5"/>
        <v/>
      </c>
      <c r="I102" s="61" t="str">
        <f>IF(OR(B102&lt;&gt;"",J102&lt;&gt;""),IF($G$4="Recurso",IF(LEFT($G$5,1)="M",IF(VLOOKUP($G$5,'Definición técnica de imagenes'!$A$3:$G$17,6,FALSE)=0,"",VLOOKUP($G$5,'Definición técnica de imagenes'!$A$3:$G$17,6,FALSE)),IF($G$5="F1","","")),'Definición técnica de imagenes'!$F$16),"")</f>
        <v/>
      </c>
      <c r="J102" s="61"/>
      <c r="K102" s="45"/>
    </row>
    <row r="103" spans="1:11" s="58" customFormat="1" x14ac:dyDescent="0.25">
      <c r="A103" s="70"/>
      <c r="B103" s="70"/>
      <c r="C103" s="70"/>
      <c r="D103" s="61"/>
      <c r="E103" s="61"/>
      <c r="F103" s="61" t="str">
        <f t="shared" si="4"/>
        <v/>
      </c>
      <c r="G103" s="61" t="str">
        <f>IF(F103&lt;&gt;"",IF($G$4="Recurso",IF(LEFT($G$5,1)="M",VLOOKUP($G$5,'Definición técnica de imagenes'!$A$3:$G$17,5,FALSE),IF($G$5="F1",'Definición técnica de imagenes'!$E$15,'Definición técnica de imagenes'!$F$13)),'Definición técnica de imagenes'!$E$16),"")</f>
        <v/>
      </c>
      <c r="H103" s="61" t="str">
        <f t="shared" si="5"/>
        <v/>
      </c>
      <c r="I103" s="61" t="str">
        <f>IF(OR(B103&lt;&gt;"",J103&lt;&gt;""),IF($G$4="Recurso",IF(LEFT($G$5,1)="M",IF(VLOOKUP($G$5,'Definición técnica de imagenes'!$A$3:$G$17,6,FALSE)=0,"",VLOOKUP($G$5,'Definición técnica de imagenes'!$A$3:$G$17,6,FALSE)),IF($G$5="F1","","")),'Definición técnica de imagenes'!$F$16),"")</f>
        <v/>
      </c>
      <c r="J103" s="61"/>
      <c r="K103" s="45"/>
    </row>
    <row r="104" spans="1:11" s="58" customFormat="1" x14ac:dyDescent="0.25">
      <c r="A104" s="70"/>
      <c r="B104" s="70"/>
      <c r="C104" s="70"/>
      <c r="D104" s="61"/>
      <c r="E104" s="61"/>
      <c r="F104" s="61" t="str">
        <f t="shared" si="4"/>
        <v/>
      </c>
      <c r="G104" s="61" t="str">
        <f>IF(F104&lt;&gt;"",IF($G$4="Recurso",IF(LEFT($G$5,1)="M",VLOOKUP($G$5,'Definición técnica de imagenes'!$A$3:$G$17,5,FALSE),IF($G$5="F1",'Definición técnica de imagenes'!$E$15,'Definición técnica de imagenes'!$F$13)),'Definición técnica de imagenes'!$E$16),"")</f>
        <v/>
      </c>
      <c r="H104" s="61" t="str">
        <f t="shared" si="5"/>
        <v/>
      </c>
      <c r="I104" s="61" t="str">
        <f>IF(OR(B104&lt;&gt;"",J104&lt;&gt;""),IF($G$4="Recurso",IF(LEFT($G$5,1)="M",IF(VLOOKUP($G$5,'Definición técnica de imagenes'!$A$3:$G$17,6,FALSE)=0,"",VLOOKUP($G$5,'Definición técnica de imagenes'!$A$3:$G$17,6,FALSE)),IF($G$5="F1","","")),'Definición técnica de imagenes'!$F$16),"")</f>
        <v/>
      </c>
      <c r="J104" s="61"/>
      <c r="K104" s="45"/>
    </row>
    <row r="105" spans="1:11" s="58" customFormat="1" x14ac:dyDescent="0.25">
      <c r="A105" s="70"/>
      <c r="B105" s="70"/>
      <c r="C105" s="70"/>
      <c r="D105" s="61"/>
      <c r="E105" s="61"/>
      <c r="F105" s="61" t="str">
        <f t="shared" si="4"/>
        <v/>
      </c>
      <c r="G105" s="61" t="str">
        <f>IF(F105&lt;&gt;"",IF($G$4="Recurso",IF(LEFT($G$5,1)="M",VLOOKUP($G$5,'Definición técnica de imagenes'!$A$3:$G$17,5,FALSE),IF($G$5="F1",'Definición técnica de imagenes'!$E$15,'Definición técnica de imagenes'!$F$13)),'Definición técnica de imagenes'!$E$16),"")</f>
        <v/>
      </c>
      <c r="H105" s="61" t="str">
        <f t="shared" si="5"/>
        <v/>
      </c>
      <c r="I105" s="61" t="str">
        <f>IF(OR(B105&lt;&gt;"",J105&lt;&gt;""),IF($G$4="Recurso",IF(LEFT($G$5,1)="M",IF(VLOOKUP($G$5,'Definición técnica de imagenes'!$A$3:$G$17,6,FALSE)=0,"",VLOOKUP($G$5,'Definición técnica de imagenes'!$A$3:$G$17,6,FALSE)),IF($G$5="F1","","")),'Definición técnica de imagenes'!$F$16),"")</f>
        <v/>
      </c>
      <c r="J105" s="61"/>
      <c r="K105" s="45"/>
    </row>
    <row r="106" spans="1:11" s="58" customFormat="1" x14ac:dyDescent="0.25">
      <c r="A106" s="70"/>
      <c r="B106" s="70"/>
      <c r="C106" s="70"/>
      <c r="D106" s="61"/>
      <c r="E106" s="61"/>
      <c r="F106" s="61" t="str">
        <f t="shared" si="4"/>
        <v/>
      </c>
      <c r="G106" s="61" t="str">
        <f>IF(F106&lt;&gt;"",IF($G$4="Recurso",IF(LEFT($G$5,1)="M",VLOOKUP($G$5,'Definición técnica de imagenes'!$A$3:$G$17,5,FALSE),IF($G$5="F1",'Definición técnica de imagenes'!$E$15,'Definición técnica de imagenes'!$F$13)),'Definición técnica de imagenes'!$E$16),"")</f>
        <v/>
      </c>
      <c r="H106" s="61" t="str">
        <f t="shared" si="5"/>
        <v/>
      </c>
      <c r="I106" s="61" t="str">
        <f>IF(OR(B106&lt;&gt;"",J106&lt;&gt;""),IF($G$4="Recurso",IF(LEFT($G$5,1)="M",IF(VLOOKUP($G$5,'Definición técnica de imagenes'!$A$3:$G$17,6,FALSE)=0,"",VLOOKUP($G$5,'Definición técnica de imagenes'!$A$3:$G$17,6,FALSE)),IF($G$5="F1","","")),'Definición técnica de imagenes'!$F$16),"")</f>
        <v/>
      </c>
      <c r="J106" s="61"/>
      <c r="K106" s="45"/>
    </row>
    <row r="107" spans="1:11" s="58" customFormat="1" x14ac:dyDescent="0.25">
      <c r="A107" s="70"/>
      <c r="B107" s="70"/>
      <c r="C107" s="70"/>
      <c r="D107" s="61"/>
      <c r="E107" s="61"/>
      <c r="F107" s="61" t="str">
        <f t="shared" si="4"/>
        <v/>
      </c>
      <c r="G107" s="61" t="str">
        <f>IF(F107&lt;&gt;"",IF($G$4="Recurso",IF(LEFT($G$5,1)="M",VLOOKUP($G$5,'Definición técnica de imagenes'!$A$3:$G$17,5,FALSE),IF($G$5="F1",'Definición técnica de imagenes'!$E$15,'Definición técnica de imagenes'!$F$13)),'Definición técnica de imagenes'!$E$16),"")</f>
        <v/>
      </c>
      <c r="H107" s="61" t="str">
        <f t="shared" si="5"/>
        <v/>
      </c>
      <c r="I107" s="61" t="str">
        <f>IF(OR(B107&lt;&gt;"",J107&lt;&gt;""),IF($G$4="Recurso",IF(LEFT($G$5,1)="M",IF(VLOOKUP($G$5,'Definición técnica de imagenes'!$A$3:$G$17,6,FALSE)=0,"",VLOOKUP($G$5,'Definición técnica de imagenes'!$A$3:$G$17,6,FALSE)),IF($G$5="F1","","")),'Definición técnica de imagenes'!$F$16),"")</f>
        <v/>
      </c>
      <c r="J107" s="61"/>
      <c r="K107" s="45"/>
    </row>
    <row r="108" spans="1:11" s="58" customFormat="1" x14ac:dyDescent="0.25">
      <c r="A108" s="70"/>
      <c r="B108" s="70"/>
      <c r="C108" s="70"/>
      <c r="D108" s="61"/>
      <c r="E108" s="61"/>
      <c r="F108" s="61" t="str">
        <f t="shared" si="4"/>
        <v/>
      </c>
      <c r="G108" s="61" t="str">
        <f>IF(F108&lt;&gt;"",IF($G$4="Recurso",IF(LEFT($G$5,1)="M",VLOOKUP($G$5,'Definición técnica de imagenes'!$A$3:$G$17,5,FALSE),IF($G$5="F1",'Definición técnica de imagenes'!$E$15,'Definición técnica de imagenes'!$F$13)),'Definición técnica de imagenes'!$E$16),"")</f>
        <v/>
      </c>
      <c r="H108" s="61" t="str">
        <f t="shared" si="5"/>
        <v/>
      </c>
      <c r="I108" s="61" t="str">
        <f>IF(OR(B108&lt;&gt;"",J108&lt;&gt;""),IF($G$4="Recurso",IF(LEFT($G$5,1)="M",IF(VLOOKUP($G$5,'Definición técnica de imagenes'!$A$3:$G$17,6,FALSE)=0,"",VLOOKUP($G$5,'Definición técnica de imagenes'!$A$3:$G$17,6,FALSE)),IF($G$5="F1","","")),'Definición técnica de imagenes'!$F$16),"")</f>
        <v/>
      </c>
      <c r="J108" s="61"/>
      <c r="K108" s="45"/>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list" allowBlank="1" showInputMessage="1" showErrorMessage="1" sqref="E10:E108">
      <formula1>"Vertical,Horizontal"</formula1>
    </dataValidation>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s>
  <pageMargins left="0.75" right="0.75" top="1" bottom="1" header="0.5" footer="0.5"/>
  <pageSetup orientation="portrait" horizontalDpi="4294967292" verticalDpi="4294967292" r:id="rId1"/>
  <drawing r:id="rId2"/>
  <legacyDrawing r:id="rId3"/>
  <oleObjects>
    <mc:AlternateContent xmlns:mc="http://schemas.openxmlformats.org/markup-compatibility/2006">
      <mc:Choice Requires="x14">
        <oleObject progId="PBrush" shapeId="2053" r:id="rId4">
          <objectPr defaultSize="0" autoPict="0" r:id="rId5">
            <anchor moveWithCells="1" sizeWithCells="1">
              <from>
                <xdr:col>11</xdr:col>
                <xdr:colOff>171450</xdr:colOff>
                <xdr:row>9</xdr:row>
                <xdr:rowOff>142875</xdr:rowOff>
              </from>
              <to>
                <xdr:col>15</xdr:col>
                <xdr:colOff>104775</xdr:colOff>
                <xdr:row>9</xdr:row>
                <xdr:rowOff>3609975</xdr:rowOff>
              </to>
            </anchor>
          </objectPr>
        </oleObject>
      </mc:Choice>
      <mc:Fallback>
        <oleObject progId="PBrush" shapeId="2053" r:id="rId4"/>
      </mc:Fallback>
    </mc:AlternateContent>
    <mc:AlternateContent xmlns:mc="http://schemas.openxmlformats.org/markup-compatibility/2006">
      <mc:Choice Requires="x14">
        <oleObject progId="PBrush" shapeId="2054" r:id="rId6">
          <objectPr defaultSize="0" autoPict="0" r:id="rId7">
            <anchor moveWithCells="1" sizeWithCells="1">
              <from>
                <xdr:col>15</xdr:col>
                <xdr:colOff>190500</xdr:colOff>
                <xdr:row>9</xdr:row>
                <xdr:rowOff>161925</xdr:rowOff>
              </from>
              <to>
                <xdr:col>20</xdr:col>
                <xdr:colOff>581025</xdr:colOff>
                <xdr:row>9</xdr:row>
                <xdr:rowOff>3838575</xdr:rowOff>
              </to>
            </anchor>
          </objectPr>
        </oleObject>
      </mc:Choice>
      <mc:Fallback>
        <oleObject progId="PBrush" shapeId="2054" r:id="rId6"/>
      </mc:Fallback>
    </mc:AlternateContent>
  </oleObject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topLeftCell="A10" workbookViewId="0">
      <selection activeCell="D20" sqref="D20"/>
    </sheetView>
  </sheetViews>
  <sheetFormatPr baseColWidth="10" defaultColWidth="11" defaultRowHeight="15.75" x14ac:dyDescent="0.25"/>
  <cols>
    <col min="1" max="1" width="72.25" style="9" customWidth="1"/>
    <col min="2" max="2" width="11" style="9"/>
    <col min="3" max="3" width="13.75" style="9" customWidth="1"/>
    <col min="4" max="4" width="11.25" style="9" customWidth="1"/>
    <col min="5" max="7" width="11" style="9"/>
    <col min="8" max="11" width="11" style="9" hidden="1" customWidth="1"/>
    <col min="12" max="16384" width="11" style="9"/>
  </cols>
  <sheetData>
    <row r="1" spans="1:11" ht="16.5" thickBot="1" x14ac:dyDescent="0.3">
      <c r="A1" s="96" t="s">
        <v>38</v>
      </c>
      <c r="B1" s="97"/>
      <c r="C1" s="97"/>
      <c r="D1" s="97"/>
      <c r="E1" s="97"/>
      <c r="F1" s="98"/>
    </row>
    <row r="2" spans="1:11" x14ac:dyDescent="0.25">
      <c r="A2" s="15" t="s">
        <v>42</v>
      </c>
      <c r="B2" s="16"/>
      <c r="C2" s="99" t="s">
        <v>13</v>
      </c>
      <c r="D2" s="100"/>
      <c r="E2" s="101"/>
      <c r="F2" s="17"/>
    </row>
    <row r="3" spans="1:11" ht="63" x14ac:dyDescent="0.25">
      <c r="A3" s="18" t="s">
        <v>43</v>
      </c>
      <c r="B3" s="16"/>
      <c r="C3" s="105" t="s">
        <v>14</v>
      </c>
      <c r="D3" s="106"/>
      <c r="E3" s="107"/>
      <c r="F3" s="17"/>
      <c r="H3" s="9" t="s">
        <v>18</v>
      </c>
      <c r="I3" s="9" t="s">
        <v>19</v>
      </c>
      <c r="J3" s="9" t="s">
        <v>20</v>
      </c>
      <c r="K3" s="9" t="s">
        <v>52</v>
      </c>
    </row>
    <row r="4" spans="1:11" ht="31.5" x14ac:dyDescent="0.25">
      <c r="A4" s="15" t="s">
        <v>44</v>
      </c>
      <c r="B4" s="16"/>
      <c r="C4" s="11" t="s">
        <v>15</v>
      </c>
      <c r="D4" s="10" t="s">
        <v>16</v>
      </c>
      <c r="E4" s="14" t="s">
        <v>17</v>
      </c>
      <c r="F4" s="17"/>
      <c r="H4" s="9" t="s">
        <v>21</v>
      </c>
      <c r="I4" s="9" t="s">
        <v>25</v>
      </c>
      <c r="J4" s="9">
        <v>1</v>
      </c>
      <c r="K4" s="9">
        <v>1</v>
      </c>
    </row>
    <row r="5" spans="1:11" ht="79.5" thickBot="1" x14ac:dyDescent="0.3">
      <c r="A5" s="18" t="s">
        <v>45</v>
      </c>
      <c r="B5" s="16"/>
      <c r="C5" s="13" t="s">
        <v>35</v>
      </c>
      <c r="D5" s="108" t="str">
        <f>CONCATENATE(H21,"_",I21,"_",J21,"_CO")</f>
        <v>LE_07_04_CO</v>
      </c>
      <c r="E5" s="109"/>
      <c r="F5" s="17"/>
      <c r="H5" s="9" t="s">
        <v>22</v>
      </c>
      <c r="I5" s="9" t="s">
        <v>26</v>
      </c>
      <c r="J5" s="9">
        <v>2</v>
      </c>
      <c r="K5" s="9">
        <v>2</v>
      </c>
    </row>
    <row r="6" spans="1:11" ht="32.25" thickBot="1" x14ac:dyDescent="0.3">
      <c r="A6" s="15" t="s">
        <v>10</v>
      </c>
      <c r="B6" s="16"/>
      <c r="C6" s="16"/>
      <c r="D6" s="16"/>
      <c r="E6" s="16"/>
      <c r="F6" s="17"/>
      <c r="H6" s="9" t="s">
        <v>23</v>
      </c>
      <c r="I6" s="9" t="s">
        <v>27</v>
      </c>
      <c r="J6" s="9">
        <v>3</v>
      </c>
      <c r="K6" s="9">
        <v>3</v>
      </c>
    </row>
    <row r="7" spans="1:11" ht="48" thickBot="1" x14ac:dyDescent="0.3">
      <c r="A7" s="18" t="s">
        <v>11</v>
      </c>
      <c r="B7" s="16"/>
      <c r="C7" s="44" t="s">
        <v>127</v>
      </c>
      <c r="D7" s="94" t="str">
        <f>CONCATENATE("SolicitudGrafica_",D5,".xls")</f>
        <v>SolicitudGrafica_LE_07_04_CO.xls</v>
      </c>
      <c r="E7" s="94"/>
      <c r="F7" s="95"/>
      <c r="H7" s="9" t="s">
        <v>24</v>
      </c>
      <c r="I7" s="9" t="s">
        <v>28</v>
      </c>
      <c r="J7" s="9">
        <v>4</v>
      </c>
      <c r="K7" s="9">
        <v>4</v>
      </c>
    </row>
    <row r="8" spans="1:11" ht="47.25" x14ac:dyDescent="0.25">
      <c r="A8" s="18" t="s">
        <v>53</v>
      </c>
      <c r="B8" s="16"/>
      <c r="C8" s="16"/>
      <c r="D8" s="16"/>
      <c r="E8" s="16"/>
      <c r="F8" s="17"/>
      <c r="I8" s="9" t="s">
        <v>29</v>
      </c>
      <c r="J8" s="9">
        <v>5</v>
      </c>
      <c r="K8" s="9">
        <v>5</v>
      </c>
    </row>
    <row r="9" spans="1:11" ht="47.25" x14ac:dyDescent="0.25">
      <c r="A9" s="18" t="s">
        <v>12</v>
      </c>
      <c r="B9" s="16"/>
      <c r="C9" s="16"/>
      <c r="D9" s="16"/>
      <c r="E9" s="16"/>
      <c r="F9" s="17"/>
      <c r="I9" s="9" t="s">
        <v>30</v>
      </c>
      <c r="J9" s="9">
        <v>6</v>
      </c>
      <c r="K9" s="9">
        <v>6</v>
      </c>
    </row>
    <row r="10" spans="1:11" ht="32.25" thickBot="1" x14ac:dyDescent="0.3">
      <c r="A10" s="19" t="s">
        <v>36</v>
      </c>
      <c r="B10" s="20"/>
      <c r="C10" s="20"/>
      <c r="D10" s="20"/>
      <c r="E10" s="20"/>
      <c r="F10" s="21"/>
      <c r="I10" s="9" t="s">
        <v>31</v>
      </c>
      <c r="J10" s="9">
        <v>7</v>
      </c>
      <c r="K10" s="9">
        <v>7</v>
      </c>
    </row>
    <row r="11" spans="1:11" x14ac:dyDescent="0.25">
      <c r="I11" s="9" t="s">
        <v>32</v>
      </c>
      <c r="J11" s="9">
        <v>8</v>
      </c>
      <c r="K11" s="9">
        <v>8</v>
      </c>
    </row>
    <row r="12" spans="1:11" ht="16.5" thickBot="1" x14ac:dyDescent="0.3">
      <c r="I12" s="9" t="s">
        <v>37</v>
      </c>
      <c r="J12" s="9">
        <v>9</v>
      </c>
      <c r="K12" s="9">
        <v>9</v>
      </c>
    </row>
    <row r="13" spans="1:11" x14ac:dyDescent="0.25">
      <c r="A13" s="96" t="s">
        <v>41</v>
      </c>
      <c r="B13" s="97"/>
      <c r="C13" s="97"/>
      <c r="D13" s="97"/>
      <c r="E13" s="97"/>
      <c r="F13" s="98"/>
      <c r="I13" s="9" t="s">
        <v>33</v>
      </c>
      <c r="J13" s="9">
        <v>10</v>
      </c>
      <c r="K13" s="9">
        <v>10</v>
      </c>
    </row>
    <row r="14" spans="1:11" ht="16.5" thickBot="1" x14ac:dyDescent="0.3">
      <c r="A14" s="18"/>
      <c r="B14" s="16"/>
      <c r="C14" s="16"/>
      <c r="D14" s="16"/>
      <c r="E14" s="16"/>
      <c r="F14" s="17"/>
      <c r="I14" s="9" t="s">
        <v>34</v>
      </c>
      <c r="J14" s="9">
        <v>11</v>
      </c>
      <c r="K14" s="9">
        <v>11</v>
      </c>
    </row>
    <row r="15" spans="1:11" x14ac:dyDescent="0.25">
      <c r="A15" s="15" t="s">
        <v>46</v>
      </c>
      <c r="B15" s="16"/>
      <c r="C15" s="99" t="s">
        <v>49</v>
      </c>
      <c r="D15" s="100"/>
      <c r="E15" s="100"/>
      <c r="F15" s="101"/>
      <c r="J15" s="9">
        <v>12</v>
      </c>
      <c r="K15" s="9">
        <v>12</v>
      </c>
    </row>
    <row r="16" spans="1:11" ht="67.150000000000006" customHeight="1" x14ac:dyDescent="0.25">
      <c r="A16" s="18" t="s">
        <v>47</v>
      </c>
      <c r="B16" s="16"/>
      <c r="C16" s="11" t="s">
        <v>15</v>
      </c>
      <c r="D16" s="10" t="s">
        <v>16</v>
      </c>
      <c r="E16" s="10" t="s">
        <v>17</v>
      </c>
      <c r="F16" s="12" t="s">
        <v>50</v>
      </c>
      <c r="J16" s="9">
        <v>13</v>
      </c>
      <c r="K16" s="9">
        <v>13</v>
      </c>
    </row>
    <row r="17" spans="1:11" ht="32.1" customHeight="1" thickBot="1" x14ac:dyDescent="0.3">
      <c r="A17" s="15" t="s">
        <v>44</v>
      </c>
      <c r="B17" s="16"/>
      <c r="C17" s="13" t="s">
        <v>35</v>
      </c>
      <c r="D17" s="102" t="str">
        <f>CONCATENATE(H21,"_",I21,"_",J21,"_",K45)</f>
        <v>LE_07_04_REC10</v>
      </c>
      <c r="E17" s="103"/>
      <c r="F17" s="104"/>
      <c r="J17" s="9">
        <v>14</v>
      </c>
      <c r="K17" s="9">
        <v>14</v>
      </c>
    </row>
    <row r="18" spans="1:11" ht="79.5" thickBot="1" x14ac:dyDescent="0.3">
      <c r="A18" s="18" t="s">
        <v>48</v>
      </c>
      <c r="B18" s="16"/>
      <c r="C18" s="44" t="s">
        <v>128</v>
      </c>
      <c r="D18" s="94" t="str">
        <f>CONCATENATE("SolicitudGrafica_",D17,".xls")</f>
        <v>SolicitudGrafica_LE_07_04_REC10.xls</v>
      </c>
      <c r="E18" s="94"/>
      <c r="F18" s="95"/>
      <c r="J18" s="9">
        <v>15</v>
      </c>
      <c r="K18" s="9">
        <v>15</v>
      </c>
    </row>
    <row r="19" spans="1:11" x14ac:dyDescent="0.25">
      <c r="A19" s="15" t="s">
        <v>10</v>
      </c>
      <c r="B19" s="16"/>
      <c r="C19" s="16"/>
      <c r="D19" s="16"/>
      <c r="E19" s="16"/>
      <c r="F19" s="17"/>
      <c r="H19" s="9">
        <v>3</v>
      </c>
      <c r="J19" s="9">
        <v>16</v>
      </c>
      <c r="K19" s="9">
        <v>16</v>
      </c>
    </row>
    <row r="20" spans="1:11" ht="63.75" thickBot="1" x14ac:dyDescent="0.3">
      <c r="A20" s="19" t="s">
        <v>51</v>
      </c>
      <c r="B20" s="20"/>
      <c r="C20" s="20"/>
      <c r="D20" s="20"/>
      <c r="E20" s="20"/>
      <c r="F20" s="21"/>
      <c r="H20" s="9">
        <v>4</v>
      </c>
      <c r="I20" s="9">
        <v>5</v>
      </c>
      <c r="J20" s="9">
        <v>4</v>
      </c>
      <c r="K20" s="9">
        <v>17</v>
      </c>
    </row>
    <row r="21" spans="1:11" x14ac:dyDescent="0.25">
      <c r="H21" s="9" t="str">
        <f>IF(INDEX(H4:H7,H20)=H4,"MA",IF(INDEX(H4:H7,H20)=H5,"CN",IF(INDEX(H4:H7,H20)=H6,"CS",IF(INDEX(H4:H7,H20)=H7,"LE"))))</f>
        <v>LE</v>
      </c>
      <c r="I21" s="9" t="str">
        <f>CONCATENATE(IF((I20+2)&lt;10,"0",""),I20+2)</f>
        <v>07</v>
      </c>
      <c r="J21" s="9" t="str">
        <f>CONCATENATE(IF(J20&lt;10,"0",""),J20)</f>
        <v>04</v>
      </c>
      <c r="K21" s="9">
        <v>18</v>
      </c>
    </row>
    <row r="22" spans="1:11" x14ac:dyDescent="0.25">
      <c r="K22" s="9">
        <v>19</v>
      </c>
    </row>
    <row r="23" spans="1:11" x14ac:dyDescent="0.25">
      <c r="K23" s="9">
        <v>20</v>
      </c>
    </row>
    <row r="24" spans="1:11" x14ac:dyDescent="0.25">
      <c r="K24" s="9">
        <v>21</v>
      </c>
    </row>
    <row r="25" spans="1:11" x14ac:dyDescent="0.25">
      <c r="K25" s="9">
        <v>22</v>
      </c>
    </row>
    <row r="26" spans="1:11" x14ac:dyDescent="0.25">
      <c r="K26" s="9">
        <v>23</v>
      </c>
    </row>
    <row r="27" spans="1:11" x14ac:dyDescent="0.25">
      <c r="K27" s="9">
        <v>24</v>
      </c>
    </row>
    <row r="28" spans="1:11" x14ac:dyDescent="0.25">
      <c r="K28" s="9">
        <v>25</v>
      </c>
    </row>
    <row r="29" spans="1:11" x14ac:dyDescent="0.25">
      <c r="K29" s="9">
        <v>26</v>
      </c>
    </row>
    <row r="30" spans="1:11" x14ac:dyDescent="0.25">
      <c r="K30" s="9">
        <v>27</v>
      </c>
    </row>
    <row r="31" spans="1:11" x14ac:dyDescent="0.25">
      <c r="K31" s="9">
        <v>28</v>
      </c>
    </row>
    <row r="32" spans="1:11" x14ac:dyDescent="0.25">
      <c r="K32" s="9">
        <v>29</v>
      </c>
    </row>
    <row r="33" spans="11:11" x14ac:dyDescent="0.25">
      <c r="K33" s="9">
        <v>30</v>
      </c>
    </row>
    <row r="34" spans="11:11" x14ac:dyDescent="0.25">
      <c r="K34" s="9">
        <v>31</v>
      </c>
    </row>
    <row r="35" spans="11:11" x14ac:dyDescent="0.25">
      <c r="K35" s="9">
        <v>32</v>
      </c>
    </row>
    <row r="36" spans="11:11" x14ac:dyDescent="0.25">
      <c r="K36" s="9">
        <v>33</v>
      </c>
    </row>
    <row r="37" spans="11:11" x14ac:dyDescent="0.25">
      <c r="K37" s="9">
        <v>34</v>
      </c>
    </row>
    <row r="38" spans="11:11" x14ac:dyDescent="0.25">
      <c r="K38" s="9">
        <v>35</v>
      </c>
    </row>
    <row r="39" spans="11:11" x14ac:dyDescent="0.25">
      <c r="K39" s="9">
        <v>36</v>
      </c>
    </row>
    <row r="40" spans="11:11" x14ac:dyDescent="0.25">
      <c r="K40" s="9">
        <v>37</v>
      </c>
    </row>
    <row r="41" spans="11:11" x14ac:dyDescent="0.25">
      <c r="K41" s="9">
        <v>38</v>
      </c>
    </row>
    <row r="42" spans="11:11" x14ac:dyDescent="0.25">
      <c r="K42" s="9">
        <v>39</v>
      </c>
    </row>
    <row r="43" spans="11:11" x14ac:dyDescent="0.25">
      <c r="K43" s="9">
        <v>40</v>
      </c>
    </row>
    <row r="44" spans="11:11" x14ac:dyDescent="0.25">
      <c r="K44" s="9">
        <v>1</v>
      </c>
    </row>
    <row r="45" spans="11:11" x14ac:dyDescent="0.25">
      <c r="K45" s="9"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962025</xdr:rowOff>
                  </from>
                  <to>
                    <xdr:col>2</xdr:col>
                    <xdr:colOff>2028825</xdr:colOff>
                    <xdr:row>15</xdr:row>
                    <xdr:rowOff>1419225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2019300</xdr:colOff>
                    <xdr:row>15</xdr:row>
                    <xdr:rowOff>962025</xdr:rowOff>
                  </from>
                  <to>
                    <xdr:col>3</xdr:col>
                    <xdr:colOff>1657350</xdr:colOff>
                    <xdr:row>15</xdr:row>
                    <xdr:rowOff>1419225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962025</xdr:rowOff>
                  </from>
                  <to>
                    <xdr:col>4</xdr:col>
                    <xdr:colOff>1666875</xdr:colOff>
                    <xdr:row>15</xdr:row>
                    <xdr:rowOff>1419225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962025</xdr:rowOff>
                  </from>
                  <to>
                    <xdr:col>5</xdr:col>
                    <xdr:colOff>1666875</xdr:colOff>
                    <xdr:row>15</xdr:row>
                    <xdr:rowOff>1419225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38100</xdr:colOff>
                    <xdr:row>4</xdr:row>
                    <xdr:rowOff>9525</xdr:rowOff>
                  </from>
                  <to>
                    <xdr:col>2</xdr:col>
                    <xdr:colOff>2066925</xdr:colOff>
                    <xdr:row>4</xdr:row>
                    <xdr:rowOff>466725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2085975</xdr:colOff>
                    <xdr:row>4</xdr:row>
                    <xdr:rowOff>9525</xdr:rowOff>
                  </from>
                  <to>
                    <xdr:col>3</xdr:col>
                    <xdr:colOff>1724025</xdr:colOff>
                    <xdr:row>4</xdr:row>
                    <xdr:rowOff>466725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28575</xdr:colOff>
                    <xdr:row>4</xdr:row>
                    <xdr:rowOff>9525</xdr:rowOff>
                  </from>
                  <to>
                    <xdr:col>5</xdr:col>
                    <xdr:colOff>9525</xdr:colOff>
                    <xdr:row>4</xdr:row>
                    <xdr:rowOff>466725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3" activePane="bottomLeft" state="frozen"/>
      <selection pane="bottomLeft" activeCell="A26" sqref="A26"/>
    </sheetView>
  </sheetViews>
  <sheetFormatPr baseColWidth="10" defaultColWidth="10.75" defaultRowHeight="15.75" x14ac:dyDescent="0.25"/>
  <cols>
    <col min="1" max="1" width="21" style="9" customWidth="1"/>
    <col min="2" max="2" width="22.25" style="9" customWidth="1"/>
    <col min="3" max="3" width="17.25" style="9" customWidth="1"/>
    <col min="4" max="4" width="10.75" style="9"/>
    <col min="5" max="5" width="11.75" style="9" customWidth="1"/>
    <col min="6" max="6" width="12.75" style="9" customWidth="1"/>
    <col min="7" max="7" width="11" style="9" customWidth="1"/>
    <col min="8" max="8" width="24.5" style="9" customWidth="1"/>
    <col min="9" max="9" width="22.25" style="9" customWidth="1"/>
    <col min="10" max="10" width="20.75" style="9" customWidth="1"/>
    <col min="11" max="11" width="44.5" style="9" customWidth="1"/>
    <col min="12" max="16384" width="10.75" style="9"/>
  </cols>
  <sheetData>
    <row r="1" spans="1:11" x14ac:dyDescent="0.25">
      <c r="A1" s="110" t="s">
        <v>56</v>
      </c>
      <c r="B1" s="110" t="s">
        <v>63</v>
      </c>
      <c r="C1" s="110" t="s">
        <v>64</v>
      </c>
      <c r="D1" s="110" t="s">
        <v>5</v>
      </c>
      <c r="E1" s="110" t="s">
        <v>65</v>
      </c>
      <c r="F1" s="110" t="s">
        <v>66</v>
      </c>
      <c r="G1" s="110" t="s">
        <v>67</v>
      </c>
      <c r="H1" s="111" t="s">
        <v>68</v>
      </c>
      <c r="I1" s="111"/>
      <c r="J1" s="111"/>
    </row>
    <row r="2" spans="1:11" x14ac:dyDescent="0.25">
      <c r="A2" s="110"/>
      <c r="B2" s="110"/>
      <c r="C2" s="110"/>
      <c r="D2" s="110"/>
      <c r="E2" s="110"/>
      <c r="F2" s="110"/>
      <c r="G2" s="110"/>
      <c r="H2" s="23" t="s">
        <v>65</v>
      </c>
      <c r="I2" s="23" t="s">
        <v>66</v>
      </c>
      <c r="J2" s="23" t="s">
        <v>67</v>
      </c>
    </row>
    <row r="3" spans="1:11" s="25" customFormat="1" x14ac:dyDescent="0.25">
      <c r="A3" s="24" t="s">
        <v>69</v>
      </c>
      <c r="B3" s="24" t="s">
        <v>70</v>
      </c>
      <c r="C3" s="24" t="s">
        <v>71</v>
      </c>
      <c r="D3" s="24" t="s">
        <v>72</v>
      </c>
      <c r="E3" s="24" t="s">
        <v>73</v>
      </c>
      <c r="F3" s="24"/>
      <c r="G3" s="24"/>
      <c r="H3" s="24" t="s">
        <v>130</v>
      </c>
      <c r="I3" s="24"/>
      <c r="J3" s="24"/>
    </row>
    <row r="4" spans="1:11" s="25" customFormat="1" x14ac:dyDescent="0.25">
      <c r="A4" s="26" t="s">
        <v>57</v>
      </c>
      <c r="B4" s="26" t="s">
        <v>74</v>
      </c>
      <c r="C4" s="26" t="s">
        <v>71</v>
      </c>
      <c r="D4" s="26" t="s">
        <v>72</v>
      </c>
      <c r="E4" s="26" t="s">
        <v>75</v>
      </c>
      <c r="F4" s="26" t="s">
        <v>76</v>
      </c>
      <c r="G4" s="26"/>
      <c r="H4" s="26" t="s">
        <v>131</v>
      </c>
      <c r="I4" s="26" t="s">
        <v>133</v>
      </c>
      <c r="J4" s="26"/>
    </row>
    <row r="5" spans="1:11" s="25" customFormat="1" x14ac:dyDescent="0.25">
      <c r="A5" s="27" t="s">
        <v>77</v>
      </c>
      <c r="B5" s="26" t="s">
        <v>78</v>
      </c>
      <c r="C5" s="26" t="s">
        <v>71</v>
      </c>
      <c r="D5" s="26" t="s">
        <v>72</v>
      </c>
      <c r="E5" s="26" t="s">
        <v>75</v>
      </c>
      <c r="F5" s="26" t="s">
        <v>76</v>
      </c>
      <c r="G5" s="28"/>
      <c r="H5" s="26" t="s">
        <v>131</v>
      </c>
      <c r="I5" s="26" t="s">
        <v>133</v>
      </c>
      <c r="J5" s="28"/>
    </row>
    <row r="6" spans="1:11" s="25" customFormat="1" x14ac:dyDescent="0.25">
      <c r="A6" s="26" t="s">
        <v>58</v>
      </c>
      <c r="B6" s="26" t="s">
        <v>79</v>
      </c>
      <c r="C6" s="26" t="s">
        <v>71</v>
      </c>
      <c r="D6" s="26" t="s">
        <v>72</v>
      </c>
      <c r="E6" s="26" t="s">
        <v>75</v>
      </c>
      <c r="F6" s="26" t="s">
        <v>76</v>
      </c>
      <c r="G6" s="26" t="s">
        <v>73</v>
      </c>
      <c r="H6" s="26" t="s">
        <v>131</v>
      </c>
      <c r="I6" s="26" t="s">
        <v>133</v>
      </c>
      <c r="J6" s="26" t="s">
        <v>134</v>
      </c>
    </row>
    <row r="7" spans="1:11" s="25" customFormat="1" ht="25.5" x14ac:dyDescent="0.25">
      <c r="A7" s="26" t="s">
        <v>80</v>
      </c>
      <c r="B7" s="26" t="s">
        <v>81</v>
      </c>
      <c r="C7" s="26" t="s">
        <v>71</v>
      </c>
      <c r="D7" s="26" t="s">
        <v>72</v>
      </c>
      <c r="E7" s="26" t="s">
        <v>75</v>
      </c>
      <c r="F7" s="26" t="s">
        <v>76</v>
      </c>
      <c r="G7" s="26"/>
      <c r="H7" s="26" t="s">
        <v>131</v>
      </c>
      <c r="I7" s="26" t="s">
        <v>133</v>
      </c>
      <c r="J7" s="26"/>
    </row>
    <row r="8" spans="1:11" s="25" customFormat="1" ht="25.5" x14ac:dyDescent="0.25">
      <c r="A8" s="26" t="s">
        <v>82</v>
      </c>
      <c r="B8" s="26" t="s">
        <v>83</v>
      </c>
      <c r="C8" s="26" t="s">
        <v>71</v>
      </c>
      <c r="D8" s="26" t="s">
        <v>72</v>
      </c>
      <c r="E8" s="26" t="s">
        <v>75</v>
      </c>
      <c r="F8" s="26" t="s">
        <v>76</v>
      </c>
      <c r="G8" s="26"/>
      <c r="H8" s="26" t="s">
        <v>131</v>
      </c>
      <c r="I8" s="26" t="s">
        <v>133</v>
      </c>
      <c r="J8" s="26"/>
    </row>
    <row r="9" spans="1:11" s="25" customFormat="1" x14ac:dyDescent="0.25">
      <c r="A9" s="26" t="s">
        <v>84</v>
      </c>
      <c r="B9" s="26" t="s">
        <v>85</v>
      </c>
      <c r="C9" s="26" t="s">
        <v>71</v>
      </c>
      <c r="D9" s="26" t="s">
        <v>72</v>
      </c>
      <c r="E9" s="26" t="s">
        <v>75</v>
      </c>
      <c r="F9" s="26" t="s">
        <v>76</v>
      </c>
      <c r="G9" s="26"/>
      <c r="H9" s="26" t="s">
        <v>131</v>
      </c>
      <c r="I9" s="26" t="s">
        <v>133</v>
      </c>
      <c r="J9" s="26"/>
    </row>
    <row r="10" spans="1:11" s="25" customFormat="1" x14ac:dyDescent="0.25">
      <c r="A10" s="26" t="s">
        <v>86</v>
      </c>
      <c r="B10" s="26" t="s">
        <v>87</v>
      </c>
      <c r="C10" s="26" t="s">
        <v>71</v>
      </c>
      <c r="D10" s="26" t="s">
        <v>72</v>
      </c>
      <c r="E10" s="26" t="s">
        <v>88</v>
      </c>
      <c r="F10" s="26"/>
      <c r="G10" s="26"/>
      <c r="H10" s="26" t="s">
        <v>130</v>
      </c>
      <c r="I10" s="26" t="s">
        <v>133</v>
      </c>
      <c r="J10" s="26"/>
    </row>
    <row r="11" spans="1:11" s="25" customFormat="1" ht="25.5" x14ac:dyDescent="0.25">
      <c r="A11" s="26" t="s">
        <v>89</v>
      </c>
      <c r="B11" s="26" t="s">
        <v>90</v>
      </c>
      <c r="C11" s="26" t="s">
        <v>71</v>
      </c>
      <c r="D11" s="26" t="s">
        <v>72</v>
      </c>
      <c r="E11" s="26" t="s">
        <v>75</v>
      </c>
      <c r="F11" s="26" t="s">
        <v>76</v>
      </c>
      <c r="G11" s="26"/>
      <c r="H11" s="26" t="s">
        <v>131</v>
      </c>
      <c r="I11" s="26" t="s">
        <v>133</v>
      </c>
      <c r="J11" s="26"/>
    </row>
    <row r="12" spans="1:11" s="25" customFormat="1" x14ac:dyDescent="0.25">
      <c r="A12" s="26" t="s">
        <v>91</v>
      </c>
      <c r="B12" s="26" t="s">
        <v>92</v>
      </c>
      <c r="C12" s="26" t="s">
        <v>71</v>
      </c>
      <c r="D12" s="26" t="s">
        <v>72</v>
      </c>
      <c r="E12" s="26" t="s">
        <v>75</v>
      </c>
      <c r="F12" s="26" t="s">
        <v>76</v>
      </c>
      <c r="G12" s="26"/>
      <c r="H12" s="26" t="s">
        <v>131</v>
      </c>
      <c r="I12" s="26" t="s">
        <v>133</v>
      </c>
      <c r="J12" s="26"/>
    </row>
    <row r="13" spans="1:11" ht="63" x14ac:dyDescent="0.25">
      <c r="A13" s="29" t="s">
        <v>93</v>
      </c>
      <c r="B13" s="29" t="s">
        <v>94</v>
      </c>
      <c r="C13" s="26" t="s">
        <v>71</v>
      </c>
      <c r="D13" s="30" t="s">
        <v>95</v>
      </c>
      <c r="E13" s="30"/>
      <c r="F13" s="31" t="s">
        <v>125</v>
      </c>
      <c r="G13" s="29"/>
      <c r="H13" s="26"/>
      <c r="I13" s="26" t="s">
        <v>130</v>
      </c>
      <c r="J13" s="29"/>
      <c r="K13" s="9" t="s">
        <v>96</v>
      </c>
    </row>
    <row r="14" spans="1:11" x14ac:dyDescent="0.25">
      <c r="A14" s="29" t="s">
        <v>97</v>
      </c>
      <c r="B14" s="29" t="s">
        <v>98</v>
      </c>
      <c r="C14" s="26" t="s">
        <v>71</v>
      </c>
      <c r="D14" s="30" t="s">
        <v>72</v>
      </c>
      <c r="E14" s="30"/>
      <c r="F14" s="31" t="s">
        <v>126</v>
      </c>
      <c r="G14" s="29"/>
      <c r="H14" s="26"/>
      <c r="I14" s="26" t="s">
        <v>130</v>
      </c>
      <c r="J14" s="29"/>
    </row>
    <row r="15" spans="1:11" ht="31.5" x14ac:dyDescent="0.25">
      <c r="A15" s="29" t="s">
        <v>99</v>
      </c>
      <c r="B15" s="29" t="s">
        <v>100</v>
      </c>
      <c r="C15" s="26" t="s">
        <v>101</v>
      </c>
      <c r="D15" s="29" t="s">
        <v>95</v>
      </c>
      <c r="E15" s="29" t="s">
        <v>124</v>
      </c>
      <c r="F15" s="29"/>
      <c r="G15" s="29"/>
      <c r="H15" s="26" t="s">
        <v>130</v>
      </c>
      <c r="I15" s="29"/>
      <c r="J15" s="29"/>
      <c r="K15" s="9" t="s">
        <v>102</v>
      </c>
    </row>
    <row r="16" spans="1:11" ht="94.5" x14ac:dyDescent="0.25">
      <c r="A16" s="31" t="s">
        <v>103</v>
      </c>
      <c r="B16" s="31"/>
      <c r="C16" s="27" t="s">
        <v>101</v>
      </c>
      <c r="D16" s="31" t="s">
        <v>104</v>
      </c>
      <c r="E16" s="30" t="s">
        <v>122</v>
      </c>
      <c r="F16" s="30" t="s">
        <v>123</v>
      </c>
      <c r="G16" s="30"/>
      <c r="H16" s="31" t="s">
        <v>132</v>
      </c>
      <c r="I16" s="31" t="s">
        <v>135</v>
      </c>
      <c r="J16" s="30"/>
      <c r="K16" s="32" t="s">
        <v>105</v>
      </c>
    </row>
    <row r="17" spans="1:11" ht="25.5" x14ac:dyDescent="0.25">
      <c r="A17" s="26" t="s">
        <v>106</v>
      </c>
      <c r="B17" s="26"/>
      <c r="C17" s="26" t="s">
        <v>71</v>
      </c>
      <c r="D17" s="26" t="s">
        <v>72</v>
      </c>
      <c r="E17" s="26" t="s">
        <v>107</v>
      </c>
      <c r="F17" s="26" t="s">
        <v>108</v>
      </c>
      <c r="G17" s="26"/>
      <c r="H17" s="33" t="s">
        <v>109</v>
      </c>
      <c r="I17" s="33" t="s">
        <v>110</v>
      </c>
      <c r="J17" s="26"/>
      <c r="K17" s="34" t="s">
        <v>111</v>
      </c>
    </row>
    <row r="20" spans="1:11" x14ac:dyDescent="0.25">
      <c r="A20" s="35" t="s">
        <v>112</v>
      </c>
    </row>
    <row r="21" spans="1:11" x14ac:dyDescent="0.25">
      <c r="A21" s="36" t="s">
        <v>113</v>
      </c>
      <c r="B21" s="37" t="s">
        <v>136</v>
      </c>
      <c r="C21" s="38" t="s">
        <v>22</v>
      </c>
      <c r="D21" s="37"/>
      <c r="E21" s="37"/>
    </row>
    <row r="22" spans="1:11" x14ac:dyDescent="0.25">
      <c r="A22" s="39" t="s">
        <v>114</v>
      </c>
      <c r="B22" s="46" t="s">
        <v>137</v>
      </c>
      <c r="C22" s="41" t="s">
        <v>138</v>
      </c>
      <c r="D22" s="40"/>
      <c r="E22" s="40"/>
    </row>
    <row r="23" spans="1:11" x14ac:dyDescent="0.25">
      <c r="A23" s="39" t="s">
        <v>115</v>
      </c>
      <c r="B23" s="46" t="s">
        <v>139</v>
      </c>
      <c r="C23" s="41" t="s">
        <v>140</v>
      </c>
      <c r="D23" s="40"/>
      <c r="E23" s="40"/>
    </row>
    <row r="24" spans="1:11" ht="31.5" x14ac:dyDescent="0.25">
      <c r="A24" s="39" t="s">
        <v>116</v>
      </c>
      <c r="B24" s="40" t="s">
        <v>141</v>
      </c>
      <c r="C24" s="41" t="s">
        <v>144</v>
      </c>
      <c r="D24" s="40"/>
      <c r="E24" s="40"/>
    </row>
    <row r="25" spans="1:11" x14ac:dyDescent="0.25">
      <c r="A25" s="39" t="s">
        <v>117</v>
      </c>
      <c r="B25" s="40" t="s">
        <v>142</v>
      </c>
      <c r="C25" s="41" t="s">
        <v>143</v>
      </c>
      <c r="D25" s="40"/>
      <c r="E25" s="40"/>
    </row>
    <row r="26" spans="1:11" ht="63" x14ac:dyDescent="0.25">
      <c r="A26" s="39" t="s">
        <v>118</v>
      </c>
      <c r="B26" s="40" t="s">
        <v>119</v>
      </c>
      <c r="C26" s="41" t="s">
        <v>120</v>
      </c>
      <c r="D26" s="40"/>
      <c r="E26" s="40"/>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Jesica</cp:lastModifiedBy>
  <dcterms:created xsi:type="dcterms:W3CDTF">2014-07-01T23:43:25Z</dcterms:created>
  <dcterms:modified xsi:type="dcterms:W3CDTF">2015-03-11T03:57:19Z</dcterms:modified>
</cp:coreProperties>
</file>