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I11" i="1"/>
  <c r="F11" i="1"/>
  <c r="G11" i="1"/>
  <c r="H11" i="1"/>
  <c r="I12" i="1"/>
  <c r="F12" i="1"/>
  <c r="G12" i="1"/>
  <c r="H12" i="1"/>
  <c r="I13" i="1"/>
  <c r="F13" i="1"/>
  <c r="G13" i="1"/>
  <c r="H13" i="1"/>
  <c r="I14" i="1"/>
  <c r="F14" i="1"/>
  <c r="G14" i="1"/>
  <c r="H14" i="1"/>
  <c r="I15" i="1"/>
  <c r="F15" i="1"/>
  <c r="G15" i="1"/>
  <c r="H15" i="1"/>
  <c r="I16" i="1"/>
  <c r="F16" i="1"/>
  <c r="G16" i="1"/>
  <c r="H16" i="1"/>
  <c r="I17" i="1"/>
  <c r="F17" i="1"/>
  <c r="G17" i="1"/>
  <c r="H17" i="1"/>
  <c r="I18" i="1"/>
  <c r="F18" i="1"/>
  <c r="G18" i="1"/>
  <c r="H18" i="1"/>
  <c r="I19" i="1"/>
  <c r="F19" i="1"/>
  <c r="G19" i="1"/>
  <c r="H19" i="1"/>
  <c r="I20" i="1"/>
  <c r="F20" i="1"/>
  <c r="G20" i="1"/>
  <c r="H20" i="1"/>
  <c r="I21" i="1"/>
  <c r="F21" i="1"/>
  <c r="G21" i="1"/>
  <c r="H21" i="1"/>
  <c r="I22" i="1"/>
  <c r="F22" i="1"/>
  <c r="G22" i="1"/>
  <c r="H22" i="1"/>
  <c r="I23" i="1"/>
  <c r="F23" i="1"/>
  <c r="G23" i="1"/>
  <c r="H23" i="1"/>
  <c r="I24" i="1"/>
  <c r="F24" i="1"/>
  <c r="G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5" i="1"/>
  <c r="I21" i="2"/>
  <c r="K45" i="2"/>
  <c r="H21" i="2"/>
  <c r="J21" i="2"/>
  <c r="D17" i="2"/>
  <c r="D5" i="2"/>
</calcChain>
</file>

<file path=xl/sharedStrings.xml><?xml version="1.0" encoding="utf-8"?>
<sst xmlns="http://schemas.openxmlformats.org/spreadsheetml/2006/main" count="301" uniqueCount="185">
  <si>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</si>
  <si>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</si>
  <si>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</si>
  <si>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</si>
  <si>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</si>
  <si>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</si>
  <si>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</si>
  <si>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</si>
  <si>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</si>
  <si>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</si>
  <si>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</si>
  <si>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</si>
  <si>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</si>
  <si>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</si>
  <si>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</si>
  <si>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</si>
  <si>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</si>
  <si>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</si>
  <si>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</si>
  <si>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</si>
  <si>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</si>
  <si>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</si>
  <si>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</si>
  <si>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</si>
  <si>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</si>
  <si>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</si>
  <si>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</si>
  <si>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</si>
  <si>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</si>
  <si>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</si>
  <si>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</si>
  <si>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</si>
  <si>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</si>
  <si>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</si>
  <si>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</si>
  <si>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</si>
  <si>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</si>
  <si>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</si>
  <si>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</si>
  <si>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</si>
  <si>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</si>
  <si>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</si>
  <si>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</si>
  <si>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</si>
  <si>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</si>
  <si>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</si>
  <si>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</si>
  <si>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</si>
  <si>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</si>
  <si>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</si>
  <si>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</si>
  <si>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</si>
  <si>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</si>
  <si>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</si>
  <si>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</si>
  <si>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</si>
  <si>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</si>
  <si>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</si>
  <si>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</si>
  <si>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</si>
  <si>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</si>
  <si>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</si>
  <si>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</si>
  <si>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</si>
  <si>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</si>
  <si>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</si>
  <si>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</si>
  <si>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</si>
  <si>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</si>
  <si>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</si>
  <si>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</si>
  <si>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</si>
  <si>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</si>
  <si>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</si>
  <si>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</si>
  <si>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</si>
  <si>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</si>
  <si>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</si>
  <si>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</si>
  <si>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</si>
  <si>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</si>
  <si>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</si>
  <si>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</si>
  <si>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</si>
  <si>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</si>
  <si>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</si>
  <si>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</si>
  <si>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</si>
  <si>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</si>
  <si>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</si>
  <si>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</si>
  <si>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</si>
  <si>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</si>
  <si>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</si>
  <si>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</si>
  <si>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</si>
  <si>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</si>
  <si>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</si>
  <si>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</si>
  <si>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</si>
  <si>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</si>
  <si>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</si>
  <si>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</si>
  <si>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</si>
  <si>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</si>
  <si>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</si>
  <si>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</si>
  <si>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</si>
  <si>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</si>
  <si>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</si>
  <si>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</si>
  <si>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</si>
  <si>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</si>
  <si>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</si>
  <si>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</si>
  <si>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</si>
  <si>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</si>
  <si>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</si>
  <si>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</si>
  <si>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</si>
  <si>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</si>
  <si>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</si>
  <si>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</si>
  <si>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</si>
  <si>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</si>
  <si>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</si>
  <si>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</si>
  <si>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</si>
  <si>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</si>
  <si>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</si>
  <si>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</si>
  <si>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</si>
  <si>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</si>
  <si>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</si>
  <si>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</si>
  <si>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</si>
  <si>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</si>
  <si>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</si>
  <si>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</si>
  <si>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</si>
  <si>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</si>
  <si>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</si>
  <si>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</si>
  <si>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</si>
  <si>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</si>
  <si>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</si>
  <si>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</si>
  <si>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</si>
  <si>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Los números naturales</t>
  </si>
  <si>
    <t>Ilustración</t>
  </si>
  <si>
    <t>Ver observaciones (última columna de esta tabla)</t>
  </si>
  <si>
    <t>Fotografía</t>
  </si>
  <si>
    <t>IMG02</t>
  </si>
  <si>
    <t>IMG05</t>
  </si>
  <si>
    <t>IMG06</t>
  </si>
  <si>
    <t>MA_04_02_CO_REC240</t>
  </si>
  <si>
    <t>F6</t>
  </si>
  <si>
    <t>Recurso F6</t>
  </si>
  <si>
    <t>IMG01</t>
  </si>
  <si>
    <t>Vertical</t>
  </si>
  <si>
    <t>Arreglo rectangular vertical de la multiplicación 3 x 5</t>
  </si>
  <si>
    <t>Arreglo rectangular horizontal de la multiplicación 3 x 5</t>
  </si>
  <si>
    <t>IMG03</t>
  </si>
  <si>
    <t>Fotografía con el número 1</t>
  </si>
  <si>
    <t>IMG04</t>
  </si>
  <si>
    <t xml:space="preserve">Imagen de una niña visitando a su tía. Puede ser como la siguiente imagen, pero sin adornos de navidad. </t>
  </si>
  <si>
    <t>Fotografía de galletas con chips de chocolate.</t>
  </si>
  <si>
    <t>IMG07</t>
  </si>
  <si>
    <t>Ilustración con el arreglo rectangular 3 x 5</t>
  </si>
  <si>
    <t>IMG08</t>
  </si>
  <si>
    <t>IMG09</t>
  </si>
  <si>
    <t>Lápices de colores</t>
  </si>
  <si>
    <t>Imagen de manos de un grupo de amigos, una sobre otra</t>
  </si>
  <si>
    <t>IMG10</t>
  </si>
  <si>
    <t>IMG11</t>
  </si>
  <si>
    <t>Ilustración de la multiplicación 3 x 7 x 12</t>
  </si>
  <si>
    <t>IMG12</t>
  </si>
  <si>
    <t>Fotografía de globos</t>
  </si>
  <si>
    <t>IMG13</t>
  </si>
  <si>
    <t>Fotografía de alguien contando dinero</t>
  </si>
  <si>
    <t>IMG14</t>
  </si>
  <si>
    <t>Fotografía de un estadio</t>
  </si>
  <si>
    <t>IMG15</t>
  </si>
  <si>
    <t>Fotografía de una mujer que habla por teléfono en un almacén</t>
  </si>
  <si>
    <t>Fotografía de dos peceras y algunos peces por fuera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</si>
</sst>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1357313</xdr:colOff>
      <xdr:row>8</xdr:row>
      <xdr:rowOff>285750</xdr:rowOff>
    </xdr:from>
    <xdr:to>
      <xdr:col>10</xdr:col>
      <xdr:colOff>2509838</xdr:colOff>
      <xdr:row>10</xdr:row>
      <xdr:rowOff>10160</xdr:rowOff>
    </xdr:to>
    <xdr:pic>
      <xdr:nvPicPr>
        <xdr:cNvPr id="5" name="Imagen 4"/>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40313" y="1905000"/>
          <a:ext cx="1152525" cy="740410"/>
        </a:xfrm>
        <a:prstGeom prst="rect">
          <a:avLst/>
        </a:prstGeom>
      </xdr:spPr>
    </xdr:pic>
    <xdr:clientData/>
  </xdr:twoCellAnchor>
  <xdr:twoCellAnchor editAs="oneCell">
    <xdr:from>
      <xdr:col>10</xdr:col>
      <xdr:colOff>1603376</xdr:colOff>
      <xdr:row>9</xdr:row>
      <xdr:rowOff>642938</xdr:rowOff>
    </xdr:from>
    <xdr:to>
      <xdr:col>10</xdr:col>
      <xdr:colOff>2366011</xdr:colOff>
      <xdr:row>10</xdr:row>
      <xdr:rowOff>1486218</xdr:rowOff>
    </xdr:to>
    <xdr:pic>
      <xdr:nvPicPr>
        <xdr:cNvPr id="6" name="Imagen 5"/>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986376" y="2595563"/>
          <a:ext cx="762635" cy="1525905"/>
        </a:xfrm>
        <a:prstGeom prst="rect">
          <a:avLst/>
        </a:prstGeom>
      </xdr:spPr>
    </xdr:pic>
    <xdr:clientData/>
  </xdr:twoCellAnchor>
  <xdr:twoCellAnchor editAs="oneCell">
    <xdr:from>
      <xdr:col>10</xdr:col>
      <xdr:colOff>1127125</xdr:colOff>
      <xdr:row>12</xdr:row>
      <xdr:rowOff>23812</xdr:rowOff>
    </xdr:from>
    <xdr:to>
      <xdr:col>10</xdr:col>
      <xdr:colOff>2633980</xdr:colOff>
      <xdr:row>12</xdr:row>
      <xdr:rowOff>1597977</xdr:rowOff>
    </xdr:to>
    <xdr:pic>
      <xdr:nvPicPr>
        <xdr:cNvPr id="7" name="Imagen 6" descr="Happy granddaughter in Christmas day giving present to lovely grandmother - stock vecto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10125" y="4341812"/>
          <a:ext cx="1506855" cy="1574165"/>
        </a:xfrm>
        <a:prstGeom prst="rect">
          <a:avLst/>
        </a:prstGeom>
        <a:noFill/>
        <a:ln>
          <a:noFill/>
        </a:ln>
      </xdr:spPr>
    </xdr:pic>
    <xdr:clientData/>
  </xdr:twoCellAnchor>
  <xdr:twoCellAnchor editAs="oneCell">
    <xdr:from>
      <xdr:col>10</xdr:col>
      <xdr:colOff>571500</xdr:colOff>
      <xdr:row>14</xdr:row>
      <xdr:rowOff>325438</xdr:rowOff>
    </xdr:from>
    <xdr:to>
      <xdr:col>10</xdr:col>
      <xdr:colOff>2773045</xdr:colOff>
      <xdr:row>15</xdr:row>
      <xdr:rowOff>1398905</xdr:rowOff>
    </xdr:to>
    <xdr:pic>
      <xdr:nvPicPr>
        <xdr:cNvPr id="9" name="Imagen 8"/>
        <xdr:cNvPicPr/>
      </xdr:nvPicPr>
      <xdr:blipFill>
        <a:blip xmlns:r="http://schemas.openxmlformats.org/officeDocument/2006/relationships" r:embed="rId4"/>
        <a:stretch>
          <a:fillRect/>
        </a:stretch>
      </xdr:blipFill>
      <xdr:spPr>
        <a:xfrm>
          <a:off x="16954500" y="6643688"/>
          <a:ext cx="2201545" cy="1414780"/>
        </a:xfrm>
        <a:prstGeom prst="rect">
          <a:avLst/>
        </a:prstGeom>
      </xdr:spPr>
    </xdr:pic>
    <xdr:clientData/>
  </xdr:twoCellAnchor>
  <xdr:twoCellAnchor editAs="oneCell">
    <xdr:from>
      <xdr:col>10</xdr:col>
      <xdr:colOff>1436687</xdr:colOff>
      <xdr:row>15</xdr:row>
      <xdr:rowOff>1412875</xdr:rowOff>
    </xdr:from>
    <xdr:to>
      <xdr:col>10</xdr:col>
      <xdr:colOff>2453957</xdr:colOff>
      <xdr:row>16</xdr:row>
      <xdr:rowOff>2025333</xdr:rowOff>
    </xdr:to>
    <xdr:pic>
      <xdr:nvPicPr>
        <xdr:cNvPr id="11" name="Imagen 10"/>
        <xdr:cNvPicPr/>
      </xdr:nvPicPr>
      <xdr:blipFill>
        <a:blip xmlns:r="http://schemas.openxmlformats.org/officeDocument/2006/relationships" r:embed="rId5"/>
        <a:stretch>
          <a:fillRect/>
        </a:stretch>
      </xdr:blipFill>
      <xdr:spPr>
        <a:xfrm>
          <a:off x="17819687" y="8072438"/>
          <a:ext cx="1017270" cy="2033270"/>
        </a:xfrm>
        <a:prstGeom prst="rect">
          <a:avLst/>
        </a:prstGeom>
      </xdr:spPr>
    </xdr:pic>
    <xdr:clientData/>
  </xdr:twoCellAnchor>
  <xdr:twoCellAnchor editAs="oneCell">
    <xdr:from>
      <xdr:col>10</xdr:col>
      <xdr:colOff>111125</xdr:colOff>
      <xdr:row>19</xdr:row>
      <xdr:rowOff>142875</xdr:rowOff>
    </xdr:from>
    <xdr:to>
      <xdr:col>10</xdr:col>
      <xdr:colOff>3752215</xdr:colOff>
      <xdr:row>20</xdr:row>
      <xdr:rowOff>112395</xdr:rowOff>
    </xdr:to>
    <xdr:pic>
      <xdr:nvPicPr>
        <xdr:cNvPr id="12" name="Imagen 11"/>
        <xdr:cNvPicPr/>
      </xdr:nvPicPr>
      <xdr:blipFill>
        <a:blip xmlns:r="http://schemas.openxmlformats.org/officeDocument/2006/relationships" r:embed="rId6"/>
        <a:stretch>
          <a:fillRect/>
        </a:stretch>
      </xdr:blipFill>
      <xdr:spPr>
        <a:xfrm>
          <a:off x="16494125" y="16502063"/>
          <a:ext cx="3641090" cy="1699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37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0.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78" t="s">
        <v>22</v>
      </c>
      <c r="D2" s="79"/>
      <c r="F2" s="71" t="s">
        <v>1</v>
      </c>
      <c r="G2" s="72"/>
      <c r="H2" s="48"/>
      <c r="I2" s="48"/>
      <c r="J2" s="16"/>
    </row>
    <row r="3" spans="1:16" ht="15.75" x14ac:dyDescent="0.25">
      <c r="A3" s="1"/>
      <c r="B3" s="4" t="s">
        <v>9</v>
      </c>
      <c r="C3" s="80">
        <v>4</v>
      </c>
      <c r="D3" s="81"/>
      <c r="F3" s="73"/>
      <c r="G3" s="74"/>
      <c r="H3" s="48"/>
      <c r="I3" s="48"/>
      <c r="J3" s="16"/>
    </row>
    <row r="4" spans="1:16" ht="16.5" x14ac:dyDescent="0.3">
      <c r="A4" s="1"/>
      <c r="B4" s="4" t="s">
        <v>55</v>
      </c>
      <c r="C4" s="80" t="s">
        <v>148</v>
      </c>
      <c r="D4" s="81"/>
      <c r="E4" s="5"/>
      <c r="F4" s="47" t="s">
        <v>56</v>
      </c>
      <c r="G4" s="46" t="s">
        <v>57</v>
      </c>
      <c r="H4" s="48"/>
      <c r="I4" s="48"/>
      <c r="J4" s="16"/>
      <c r="K4" s="16"/>
    </row>
    <row r="5" spans="1:16" ht="16.5" thickBot="1" x14ac:dyDescent="0.3">
      <c r="A5" s="1"/>
      <c r="B5" s="6" t="s">
        <v>2</v>
      </c>
      <c r="C5" s="82" t="s">
        <v>147</v>
      </c>
      <c r="D5" s="83"/>
      <c r="E5" s="5"/>
      <c r="F5" s="45" t="str">
        <f>IF(G4="Recurso","Motor del recurso","")</f>
        <v>Motor del recurso</v>
      </c>
      <c r="G5" s="45" t="s">
        <v>156</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155</v>
      </c>
      <c r="D7" s="31" t="s">
        <v>40</v>
      </c>
      <c r="F7" s="1"/>
      <c r="G7" s="1"/>
      <c r="H7" s="1"/>
      <c r="I7" s="1"/>
      <c r="J7" s="16"/>
      <c r="K7" s="16"/>
    </row>
    <row r="8" spans="1:16" s="9" customFormat="1" ht="16.5" thickBot="1" x14ac:dyDescent="0.3">
      <c r="A8" s="10"/>
      <c r="B8" s="10"/>
      <c r="C8" s="10"/>
      <c r="D8" s="11"/>
      <c r="E8" s="11"/>
      <c r="F8" s="75" t="s">
        <v>63</v>
      </c>
      <c r="G8" s="76"/>
      <c r="H8" s="76"/>
      <c r="I8" s="77"/>
      <c r="J8" s="18"/>
      <c r="K8" s="12"/>
      <c r="L8" s="2"/>
      <c r="M8" s="2"/>
      <c r="N8" s="2"/>
      <c r="O8" s="2"/>
      <c r="P8" s="2"/>
    </row>
    <row r="9" spans="1:16" ht="26.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54" customHeight="1" x14ac:dyDescent="0.25">
      <c r="A10" s="13" t="s">
        <v>158</v>
      </c>
      <c r="B10" s="27" t="s">
        <v>150</v>
      </c>
      <c r="C10" s="27" t="s">
        <v>157</v>
      </c>
      <c r="D10" s="14" t="s">
        <v>149</v>
      </c>
      <c r="E10" s="14" t="s">
        <v>146</v>
      </c>
      <c r="F10" s="14" t="str">
        <f t="shared" ref="F10:F52" si="0">IF(OR(B10&lt;&gt;"",J10&lt;&gt;""),CONCATENATE($C$7,"_",$A10,IF($G$4="Cuaderno de Estudio","_small",CONCATENATE(IF(I10="","","n"),IF(LEFT($G$5,1)="F",".jpg",".png")))),"")</f>
        <v>MA_04_02_CO_REC240_IMG01.jpg</v>
      </c>
      <c r="G10" s="14" t="str">
        <f>IF(F10&lt;&gt;"",IF($G$4="Recurso",IF(LEFT($G$5,1)="M",VLOOKUP($G$5,'Definición técnica de imagenes'!$A$3:$G$17,5,FALSE),IF($G$5="F1",'Definición técnica de imagenes'!$E$15,'Definición técnica de imagenes'!$F$13)),'Definición técnica de imagenes'!$E$16),"")</f>
        <v>800 x 460 px</v>
      </c>
      <c r="H10" s="14" t="str">
        <f t="shared" ref="H10:H52" si="1">IF(I10&lt;&gt;"",IF(OR(B10&lt;&gt;"",J10&lt;&gt;""),CONCATENATE($C$7,"_",$A10,IF($G$4="Cuaderno de Estudio","_zoom",CONCATENATE("a",IF(LEFT($G$5,1)="F",".jpg",".png")))),""),"")</f>
        <v/>
      </c>
      <c r="I10" s="14" t="str">
        <f>IF(OR(B10&lt;&gt;"",J10&lt;&gt;""),IF($G$4="Recurso",IF(LEFT($G$5,1)="M",VLOOKUP($G$5,'Definición técnica de imagenes'!$A$3:$G$17,6,FALSE),IF($G$5="F1","","")),'Definición técnica de imagenes'!$F$16),"")</f>
        <v/>
      </c>
      <c r="J10" s="20" t="s">
        <v>161</v>
      </c>
      <c r="K10" s="19"/>
    </row>
    <row r="11" spans="1:16" s="12" customFormat="1" ht="118.5" customHeight="1" x14ac:dyDescent="0.25">
      <c r="A11" s="13" t="s">
        <v>152</v>
      </c>
      <c r="B11" s="27" t="s">
        <v>150</v>
      </c>
      <c r="C11" s="27" t="s">
        <v>157</v>
      </c>
      <c r="D11" s="14" t="s">
        <v>149</v>
      </c>
      <c r="E11" s="14" t="s">
        <v>159</v>
      </c>
      <c r="F11" s="14" t="str">
        <f t="shared" si="0"/>
        <v>MA_04_02_CO_REC240_IMG02.jpg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IF(OR(B11&lt;&gt;"",J11&lt;&gt;""),IF($G$4="Recurso",IF(LEFT($G$5,1)="M",VLOOKUP($G$5,'Definición técnica de imagenes'!$A$3:$G$17,6,FALSE),IF($G$5="F1","","")),'Definición técnica de imagenes'!$F$16),"")</f>
        <v/>
      </c>
      <c r="J11" s="20" t="s">
        <v>160</v>
      </c>
      <c r="K11" s="19"/>
    </row>
    <row r="12" spans="1:16" s="12" customFormat="1" x14ac:dyDescent="0.25">
      <c r="A12" s="13" t="s">
        <v>162</v>
      </c>
      <c r="B12" s="26">
        <v>205850092</v>
      </c>
      <c r="C12" s="26" t="s">
        <v>157</v>
      </c>
      <c r="D12" s="14" t="s">
        <v>151</v>
      </c>
      <c r="E12" s="14" t="s">
        <v>146</v>
      </c>
      <c r="F12" s="14" t="str">
        <f t="shared" si="0"/>
        <v>MA_04_02_CO_REC240_IMG03.jpg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IF(OR(B12&lt;&gt;"",J12&lt;&gt;""),IF($G$4="Recurso",IF(LEFT($G$5,1)="M",VLOOKUP($G$5,'Definición técnica de imagenes'!$A$3:$G$17,6,FALSE),IF($G$5="F1","","")),'Definición técnica de imagenes'!$F$16),"")</f>
        <v/>
      </c>
      <c r="J12" s="19" t="s">
        <v>163</v>
      </c>
      <c r="K12" s="19"/>
    </row>
    <row r="13" spans="1:16" s="12" customFormat="1" ht="130.5" customHeight="1" x14ac:dyDescent="0.25">
      <c r="A13" s="13" t="s">
        <v>164</v>
      </c>
      <c r="B13" s="25" t="s">
        <v>150</v>
      </c>
      <c r="C13" s="25" t="s">
        <v>157</v>
      </c>
      <c r="D13" s="14" t="s">
        <v>149</v>
      </c>
      <c r="E13" s="14" t="s">
        <v>146</v>
      </c>
      <c r="F13" s="14" t="str">
        <f t="shared" si="0"/>
        <v>MA_04_02_CO_REC240_IMG04.jpg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IF(OR(B13&lt;&gt;"",J13&lt;&gt;""),IF($G$4="Recurso",IF(LEFT($G$5,1)="M",VLOOKUP($G$5,'Definición técnica de imagenes'!$A$3:$G$17,6,FALSE),IF($G$5="F1","","")),'Definición técnica de imagenes'!$F$16),"")</f>
        <v/>
      </c>
      <c r="J13" s="14" t="s">
        <v>165</v>
      </c>
      <c r="K13" s="15"/>
    </row>
    <row r="14" spans="1:16" s="12" customFormat="1" ht="27" x14ac:dyDescent="0.25">
      <c r="A14" s="13" t="s">
        <v>153</v>
      </c>
      <c r="B14" s="28">
        <v>169652402</v>
      </c>
      <c r="C14" s="28" t="s">
        <v>157</v>
      </c>
      <c r="D14" s="14" t="s">
        <v>151</v>
      </c>
      <c r="E14" s="14" t="s">
        <v>146</v>
      </c>
      <c r="F14" s="14" t="str">
        <f t="shared" si="0"/>
        <v>MA_04_02_CO_REC240_IMG05.jpg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IF(OR(B14&lt;&gt;"",J14&lt;&gt;""),IF($G$4="Recurso",IF(LEFT($G$5,1)="M",VLOOKUP($G$5,'Definición técnica de imagenes'!$A$3:$G$17,6,FALSE),IF($G$5="F1","","")),'Definición técnica de imagenes'!$F$16),"")</f>
        <v/>
      </c>
      <c r="J14" s="14" t="s">
        <v>166</v>
      </c>
      <c r="K14" s="15"/>
    </row>
    <row r="15" spans="1:16" s="12" customFormat="1" ht="27" customHeight="1" x14ac:dyDescent="0.25">
      <c r="A15" s="13" t="s">
        <v>154</v>
      </c>
      <c r="B15" s="25">
        <v>178129901</v>
      </c>
      <c r="C15" s="25" t="s">
        <v>157</v>
      </c>
      <c r="D15" s="14" t="s">
        <v>151</v>
      </c>
      <c r="E15" s="14" t="s">
        <v>146</v>
      </c>
      <c r="F15" s="14" t="str">
        <f t="shared" si="0"/>
        <v>MA_04_02_CO_REC240_IMG06.jpg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IF(OR(B15&lt;&gt;"",J15&lt;&gt;""),IF($G$4="Recurso",IF(LEFT($G$5,1)="M",VLOOKUP($G$5,'Definición técnica de imagenes'!$A$3:$G$17,6,FALSE),IF($G$5="F1","","")),'Definición técnica de imagenes'!$F$16),"")</f>
        <v/>
      </c>
      <c r="J15" s="20" t="s">
        <v>184</v>
      </c>
      <c r="K15" s="15"/>
    </row>
    <row r="16" spans="1:16" s="12" customFormat="1" ht="111.75" customHeight="1" x14ac:dyDescent="0.25">
      <c r="A16" s="13" t="s">
        <v>167</v>
      </c>
      <c r="B16" s="27" t="s">
        <v>150</v>
      </c>
      <c r="C16" s="28" t="s">
        <v>157</v>
      </c>
      <c r="D16" s="14" t="s">
        <v>149</v>
      </c>
      <c r="E16" s="14" t="s">
        <v>146</v>
      </c>
      <c r="F16" s="14" t="str">
        <f t="shared" si="0"/>
        <v>MA_04_02_CO_REC240_IMG07.jpg</v>
      </c>
      <c r="G16" s="14" t="str">
        <f>IF(F16&lt;&gt;"",IF($G$4="Recurso",IF(LEFT($G$5,1)="M",VLOOKUP($G$5,'Definición técnica de imagenes'!$A$3:$G$17,5,FALSE),IF($G$5="F1",'Definición técnica de imagenes'!$E$15,'Definición técnica de imagenes'!$F$13)),'Definición técnica de imagenes'!$E$16),"")</f>
        <v>800 x 460 px</v>
      </c>
      <c r="H16" s="14" t="str">
        <f t="shared" si="1"/>
        <v/>
      </c>
      <c r="I16" s="14" t="str">
        <f>IF(OR(B16&lt;&gt;"",J16&lt;&gt;""),IF($G$4="Recurso",IF(LEFT($G$5,1)="M",VLOOKUP($G$5,'Definición técnica de imagenes'!$A$3:$G$17,6,FALSE),IF($G$5="F1","","")),'Definición técnica de imagenes'!$F$16),"")</f>
        <v/>
      </c>
      <c r="J16" s="21" t="s">
        <v>168</v>
      </c>
      <c r="K16" s="15"/>
    </row>
    <row r="17" spans="1:11" s="12" customFormat="1" ht="170.1" customHeight="1" x14ac:dyDescent="0.25">
      <c r="A17" s="13" t="s">
        <v>169</v>
      </c>
      <c r="B17" s="25" t="s">
        <v>150</v>
      </c>
      <c r="C17" s="25" t="s">
        <v>157</v>
      </c>
      <c r="D17" s="14" t="s">
        <v>149</v>
      </c>
      <c r="E17" s="14" t="s">
        <v>159</v>
      </c>
      <c r="F17" s="14" t="str">
        <f t="shared" si="0"/>
        <v>MA_04_02_CO_REC240_IMG08.jpg</v>
      </c>
      <c r="G17" s="14" t="str">
        <f>IF(F17&lt;&gt;"",IF($G$4="Recurso",IF(LEFT($G$5,1)="M",VLOOKUP($G$5,'Definición técnica de imagenes'!$A$3:$G$17,5,FALSE),IF($G$5="F1",'Definición técnica de imagenes'!$E$15,'Definición técnica de imagenes'!$F$13)),'Definición técnica de imagenes'!$E$16),"")</f>
        <v>800 x 460 px</v>
      </c>
      <c r="H17" s="14" t="str">
        <f t="shared" si="1"/>
        <v/>
      </c>
      <c r="I17" s="14" t="str">
        <f>IF(OR(B17&lt;&gt;"",J17&lt;&gt;""),IF($G$4="Recurso",IF(LEFT($G$5,1)="M",VLOOKUP($G$5,'Definición técnica de imagenes'!$A$3:$G$17,6,FALSE),IF($G$5="F1","","")),'Definición técnica de imagenes'!$F$16),"")</f>
        <v/>
      </c>
      <c r="J17" s="14" t="s">
        <v>160</v>
      </c>
      <c r="K17" s="15"/>
    </row>
    <row r="18" spans="1:11" s="12" customFormat="1" x14ac:dyDescent="0.25">
      <c r="A18" s="13" t="s">
        <v>170</v>
      </c>
      <c r="B18" s="25">
        <v>161979179</v>
      </c>
      <c r="C18" s="25" t="s">
        <v>157</v>
      </c>
      <c r="D18" s="14" t="s">
        <v>151</v>
      </c>
      <c r="E18" s="14" t="s">
        <v>146</v>
      </c>
      <c r="F18" s="14" t="str">
        <f t="shared" si="0"/>
        <v>MA_04_02_CO_REC240_IMG09.jpg</v>
      </c>
      <c r="G18" s="14" t="str">
        <f>IF(F18&lt;&gt;"",IF($G$4="Recurso",IF(LEFT($G$5,1)="M",VLOOKUP($G$5,'Definición técnica de imagenes'!$A$3:$G$17,5,FALSE),IF($G$5="F1",'Definición técnica de imagenes'!$E$15,'Definición técnica de imagenes'!$F$13)),'Definición técnica de imagenes'!$E$16),"")</f>
        <v>800 x 460 px</v>
      </c>
      <c r="H18" s="14" t="str">
        <f t="shared" si="1"/>
        <v/>
      </c>
      <c r="I18" s="14" t="str">
        <f>IF(OR(B18&lt;&gt;"",J18&lt;&gt;""),IF($G$4="Recurso",IF(LEFT($G$5,1)="M",VLOOKUP($G$5,'Definición técnica de imagenes'!$A$3:$G$17,6,FALSE),IF($G$5="F1","","")),'Definición técnica de imagenes'!$F$16),"")</f>
        <v/>
      </c>
      <c r="J18" s="14" t="s">
        <v>171</v>
      </c>
      <c r="K18" s="15"/>
    </row>
    <row r="19" spans="1:11" s="12" customFormat="1" ht="27" x14ac:dyDescent="0.25">
      <c r="A19" s="13" t="s">
        <v>173</v>
      </c>
      <c r="B19" s="25">
        <v>113484922</v>
      </c>
      <c r="C19" s="25" t="s">
        <v>157</v>
      </c>
      <c r="D19" s="14" t="s">
        <v>151</v>
      </c>
      <c r="E19" s="14" t="s">
        <v>146</v>
      </c>
      <c r="F19" s="14" t="str">
        <f t="shared" si="0"/>
        <v>MA_04_02_CO_REC240_IMG10.jpg</v>
      </c>
      <c r="G19" s="14" t="str">
        <f>IF(F19&lt;&gt;"",IF($G$4="Recurso",IF(LEFT($G$5,1)="M",VLOOKUP($G$5,'Definición técnica de imagenes'!$A$3:$G$17,5,FALSE),IF($G$5="F1",'Definición técnica de imagenes'!$E$15,'Definición técnica de imagenes'!$F$13)),'Definición técnica de imagenes'!$E$16),"")</f>
        <v>800 x 460 px</v>
      </c>
      <c r="H19" s="14" t="str">
        <f t="shared" si="1"/>
        <v/>
      </c>
      <c r="I19" s="14" t="str">
        <f>IF(OR(B19&lt;&gt;"",J19&lt;&gt;""),IF($G$4="Recurso",IF(LEFT($G$5,1)="M",VLOOKUP($G$5,'Definición técnica de imagenes'!$A$3:$G$17,6,FALSE),IF($G$5="F1","","")),'Definición técnica de imagenes'!$F$16),"")</f>
        <v/>
      </c>
      <c r="J19" s="14" t="s">
        <v>172</v>
      </c>
      <c r="K19" s="15"/>
    </row>
    <row r="20" spans="1:11" s="12" customFormat="1" ht="136.5" customHeight="1" x14ac:dyDescent="0.25">
      <c r="A20" s="13" t="s">
        <v>174</v>
      </c>
      <c r="B20" s="25" t="s">
        <v>150</v>
      </c>
      <c r="C20" s="25" t="s">
        <v>157</v>
      </c>
      <c r="D20" s="14" t="s">
        <v>149</v>
      </c>
      <c r="E20" s="14" t="s">
        <v>146</v>
      </c>
      <c r="F20" s="14" t="str">
        <f t="shared" si="0"/>
        <v>MA_04_02_CO_REC240_IMG11.jpg</v>
      </c>
      <c r="G20" s="14" t="str">
        <f>IF(F20&lt;&gt;"",IF($G$4="Recurso",IF(LEFT($G$5,1)="M",VLOOKUP($G$5,'Definición técnica de imagenes'!$A$3:$G$17,5,FALSE),IF($G$5="F1",'Definición técnica de imagenes'!$E$15,'Definición técnica de imagenes'!$F$13)),'Definición técnica de imagenes'!$E$16),"")</f>
        <v>800 x 460 px</v>
      </c>
      <c r="H20" s="14" t="str">
        <f t="shared" si="1"/>
        <v/>
      </c>
      <c r="I20" s="14" t="str">
        <f>IF(OR(B20&lt;&gt;"",J20&lt;&gt;""),IF($G$4="Recurso",IF(LEFT($G$5,1)="M",VLOOKUP($G$5,'Definición técnica de imagenes'!$A$3:$G$17,6,FALSE),IF($G$5="F1","","")),'Definición técnica de imagenes'!$F$16),"")</f>
        <v/>
      </c>
      <c r="J20" s="14" t="s">
        <v>175</v>
      </c>
      <c r="K20" s="15"/>
    </row>
    <row r="21" spans="1:11" s="12" customFormat="1" x14ac:dyDescent="0.25">
      <c r="A21" s="13" t="s">
        <v>176</v>
      </c>
      <c r="B21" s="25">
        <v>153985688</v>
      </c>
      <c r="C21" s="25" t="s">
        <v>157</v>
      </c>
      <c r="D21" s="14" t="s">
        <v>151</v>
      </c>
      <c r="E21" s="14" t="s">
        <v>146</v>
      </c>
      <c r="F21" s="14" t="str">
        <f t="shared" si="0"/>
        <v>MA_04_02_CO_REC240_IMG12.jpg</v>
      </c>
      <c r="G21" s="14" t="str">
        <f>IF(F21&lt;&gt;"",IF($G$4="Recurso",IF(LEFT($G$5,1)="M",VLOOKUP($G$5,'Definición técnica de imagenes'!$A$3:$G$17,5,FALSE),IF($G$5="F1",'Definición técnica de imagenes'!$E$15,'Definición técnica de imagenes'!$F$13)),'Definición técnica de imagenes'!$E$16),"")</f>
        <v>800 x 460 px</v>
      </c>
      <c r="H21" s="14" t="str">
        <f t="shared" si="1"/>
        <v/>
      </c>
      <c r="I21" s="14" t="str">
        <f>IF(OR(B21&lt;&gt;"",J21&lt;&gt;""),IF($G$4="Recurso",IF(LEFT($G$5,1)="M",VLOOKUP($G$5,'Definición técnica de imagenes'!$A$3:$G$17,6,FALSE),IF($G$5="F1","","")),'Definición técnica de imagenes'!$F$16),"")</f>
        <v/>
      </c>
      <c r="J21" s="14" t="s">
        <v>177</v>
      </c>
      <c r="K21" s="15"/>
    </row>
    <row r="22" spans="1:11" s="12" customFormat="1" x14ac:dyDescent="0.25">
      <c r="A22" s="13" t="s">
        <v>178</v>
      </c>
      <c r="B22" s="25">
        <v>142344334</v>
      </c>
      <c r="C22" s="25" t="s">
        <v>157</v>
      </c>
      <c r="D22" s="14" t="s">
        <v>151</v>
      </c>
      <c r="E22" s="14" t="s">
        <v>146</v>
      </c>
      <c r="F22" s="14" t="str">
        <f t="shared" si="0"/>
        <v>MA_04_02_CO_REC240_IMG13.jpg</v>
      </c>
      <c r="G22" s="14" t="str">
        <f>IF(F22&lt;&gt;"",IF($G$4="Recurso",IF(LEFT($G$5,1)="M",VLOOKUP($G$5,'Definición técnica de imagenes'!$A$3:$G$17,5,FALSE),IF($G$5="F1",'Definición técnica de imagenes'!$E$15,'Definición técnica de imagenes'!$F$13)),'Definición técnica de imagenes'!$E$16),"")</f>
        <v>800 x 460 px</v>
      </c>
      <c r="H22" s="14" t="str">
        <f t="shared" si="1"/>
        <v/>
      </c>
      <c r="I22" s="14" t="str">
        <f>IF(OR(B22&lt;&gt;"",J22&lt;&gt;""),IF($G$4="Recurso",IF(LEFT($G$5,1)="M",VLOOKUP($G$5,'Definición técnica de imagenes'!$A$3:$G$17,6,FALSE),IF($G$5="F1","","")),'Definición técnica de imagenes'!$F$16),"")</f>
        <v/>
      </c>
      <c r="J22" s="14" t="s">
        <v>179</v>
      </c>
      <c r="K22" s="15"/>
    </row>
    <row r="23" spans="1:11" s="12" customFormat="1" x14ac:dyDescent="0.25">
      <c r="A23" s="13" t="s">
        <v>180</v>
      </c>
      <c r="B23" s="25">
        <v>144822895</v>
      </c>
      <c r="C23" s="25" t="s">
        <v>157</v>
      </c>
      <c r="D23" s="14" t="s">
        <v>151</v>
      </c>
      <c r="E23" s="14" t="s">
        <v>146</v>
      </c>
      <c r="F23" s="14" t="str">
        <f t="shared" si="0"/>
        <v>MA_04_02_CO_REC240_IMG14.jpg</v>
      </c>
      <c r="G23" s="14" t="str">
        <f>IF(F23&lt;&gt;"",IF($G$4="Recurso",IF(LEFT($G$5,1)="M",VLOOKUP($G$5,'Definición técnica de imagenes'!$A$3:$G$17,5,FALSE),IF($G$5="F1",'Definición técnica de imagenes'!$E$15,'Definición técnica de imagenes'!$F$13)),'Definición técnica de imagenes'!$E$16),"")</f>
        <v>800 x 460 px</v>
      </c>
      <c r="H23" s="14" t="str">
        <f t="shared" si="1"/>
        <v/>
      </c>
      <c r="I23" s="14" t="str">
        <f>IF(OR(B23&lt;&gt;"",J23&lt;&gt;""),IF($G$4="Recurso",IF(LEFT($G$5,1)="M",VLOOKUP($G$5,'Definición técnica de imagenes'!$A$3:$G$17,6,FALSE),IF($G$5="F1","","")),'Definición técnica de imagenes'!$F$16),"")</f>
        <v/>
      </c>
      <c r="J23" s="14" t="s">
        <v>181</v>
      </c>
      <c r="K23" s="15"/>
    </row>
    <row r="24" spans="1:11" s="12" customFormat="1" ht="27" x14ac:dyDescent="0.25">
      <c r="A24" s="13" t="s">
        <v>182</v>
      </c>
      <c r="B24" s="25">
        <v>129624122</v>
      </c>
      <c r="C24" s="25" t="s">
        <v>157</v>
      </c>
      <c r="D24" s="14" t="s">
        <v>151</v>
      </c>
      <c r="E24" s="14" t="s">
        <v>146</v>
      </c>
      <c r="F24" s="14" t="str">
        <f t="shared" si="0"/>
        <v>MA_04_02_CO_REC240_IMG15.jpg</v>
      </c>
      <c r="G24" s="14" t="str">
        <f>IF(F24&lt;&gt;"",IF($G$4="Recurso",IF(LEFT($G$5,1)="M",VLOOKUP($G$5,'Definición técnica de imagenes'!$A$3:$G$17,5,FALSE),IF($G$5="F1",'Definición técnica de imagenes'!$E$15,'Definición técnica de imagenes'!$F$13)),'Definición técnica de imagenes'!$E$16),"")</f>
        <v>800 x 460 px</v>
      </c>
      <c r="H24" s="14" t="str">
        <f t="shared" si="1"/>
        <v/>
      </c>
      <c r="I24" s="14" t="str">
        <f>IF(OR(B24&lt;&gt;"",J24&lt;&gt;""),IF($G$4="Recurso",IF(LEFT($G$5,1)="M",VLOOKUP($G$5,'Definición técnica de imagenes'!$A$3:$G$17,6,FALSE),IF($G$5="F1","","")),'Definición técnica de imagenes'!$F$16),"")</f>
        <v/>
      </c>
      <c r="J24" s="14" t="s">
        <v>183</v>
      </c>
      <c r="K24" s="15"/>
    </row>
    <row r="25" spans="1:11" s="12" customFormat="1" x14ac:dyDescent="0.25">
      <c r="A25" s="13"/>
      <c r="B25" s="25"/>
      <c r="C25" s="25"/>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14"/>
      <c r="K25" s="15"/>
    </row>
    <row r="26" spans="1:11" s="12" customFormat="1" x14ac:dyDescent="0.25">
      <c r="A26" s="13"/>
      <c r="B26" s="25"/>
      <c r="C26" s="25"/>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4"/>
      <c r="K26" s="15"/>
    </row>
    <row r="27" spans="1:11" s="12" customFormat="1" x14ac:dyDescent="0.25">
      <c r="A27" s="13"/>
      <c r="B27" s="25"/>
      <c r="C27" s="25"/>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25">
      <c r="A28" s="13"/>
      <c r="B28" s="25"/>
      <c r="C28" s="25"/>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25">
      <c r="A29" s="13"/>
      <c r="B29" s="25"/>
      <c r="C29" s="25"/>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14"/>
      <c r="K29" s="15"/>
    </row>
    <row r="30" spans="1:11" s="12" customFormat="1" x14ac:dyDescent="0.25">
      <c r="A30" s="13"/>
      <c r="B30" s="25"/>
      <c r="C30" s="25"/>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5"/>
    </row>
    <row r="31" spans="1:11" s="12" customFormat="1" x14ac:dyDescent="0.25">
      <c r="A31" s="13"/>
      <c r="B31" s="25"/>
      <c r="C31" s="25"/>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13"/>
      <c r="C40" s="13"/>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13"/>
      <c r="C41" s="13"/>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13"/>
      <c r="C42" s="13"/>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13"/>
      <c r="C43" s="13"/>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13"/>
      <c r="C44" s="13"/>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13"/>
      <c r="C45" s="13"/>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13"/>
      <c r="C46" s="13"/>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13"/>
      <c r="C47" s="13"/>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13"/>
      <c r="C48" s="13"/>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13"/>
      <c r="C49" s="13"/>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13"/>
      <c r="C50" s="13"/>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13"/>
      <c r="C51" s="13"/>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13"/>
      <c r="C52" s="13"/>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ref="F53:F86" si="2">IF(OR(B53&lt;&gt;"",J53&lt;&gt;""),CONCATENATE($C$7,"_",$A53,IF($G$4="Cuaderno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 t="shared" ref="H53:H86" si="3">IF(I53&lt;&gt;"",IF(OR(B53&lt;&gt;"",J53&lt;&gt;""),CONCATENATE($C$7,"_",$A53,IF($G$4="Cuaderno de Estudio","_zoom",CONCATENATE("a",IF(LEFT($G$5,1)="F",".jpg",".png")))),""),"")</f>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2"/>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2"/>
        <v/>
      </c>
      <c r="G76" s="14" t="str">
        <f>IF(F76&lt;&gt;"",IF($G$4="Recurso",IF(LEFT($G$5,1)="M",VLOOKUP($G$5,'Definición técnica de imagenes'!$A$3:$G$17,5,FALSE),IF($G$5="F1",'Definición técnica de imagenes'!$E$15,'Definición técnica de imagenes'!$F$13)),'Definición técnica de imagenes'!$E$16),"")</f>
        <v/>
      </c>
      <c r="H76" s="14" t="str">
        <f t="shared" si="3"/>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2"/>
        <v/>
      </c>
      <c r="G77" s="14" t="str">
        <f>IF(F77&lt;&gt;"",IF($G$4="Recurso",IF(LEFT($G$5,1)="M",VLOOKUP($G$5,'Definición técnica de imagenes'!$A$3:$G$17,5,FALSE),IF($G$5="F1",'Definición técnica de imagenes'!$E$15,'Definición técnica de imagenes'!$F$13)),'Definición técnica de imagenes'!$E$16),"")</f>
        <v/>
      </c>
      <c r="H77" s="14" t="str">
        <f t="shared" si="3"/>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2"/>
        <v/>
      </c>
      <c r="G78" s="14" t="str">
        <f>IF(F78&lt;&gt;"",IF($G$4="Recurso",IF(LEFT($G$5,1)="M",VLOOKUP($G$5,'Definición técnica de imagenes'!$A$3:$G$17,5,FALSE),IF($G$5="F1",'Definición técnica de imagenes'!$E$15,'Definición técnica de imagenes'!$F$13)),'Definición técnica de imagenes'!$E$16),"")</f>
        <v/>
      </c>
      <c r="H78" s="14" t="str">
        <f t="shared" si="3"/>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2"/>
        <v/>
      </c>
      <c r="G79" s="14" t="str">
        <f>IF(F79&lt;&gt;"",IF($G$4="Recurso",IF(LEFT($G$5,1)="M",VLOOKUP($G$5,'Definición técnica de imagenes'!$A$3:$G$17,5,FALSE),IF($G$5="F1",'Definición técnica de imagenes'!$E$15,'Definición técnica de imagenes'!$F$13)),'Definición técnica de imagenes'!$E$16),"")</f>
        <v/>
      </c>
      <c r="H79" s="14" t="str">
        <f t="shared" si="3"/>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2"/>
        <v/>
      </c>
      <c r="G80" s="14" t="str">
        <f>IF(F80&lt;&gt;"",IF($G$4="Recurso",IF(LEFT($G$5,1)="M",VLOOKUP($G$5,'Definición técnica de imagenes'!$A$3:$G$17,5,FALSE),IF($G$5="F1",'Definición técnica de imagenes'!$E$15,'Definición técnica de imagenes'!$F$13)),'Definición técnica de imagenes'!$E$16),"")</f>
        <v/>
      </c>
      <c r="H80" s="14" t="str">
        <f t="shared" si="3"/>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2"/>
        <v/>
      </c>
      <c r="G81" s="14" t="str">
        <f>IF(F81&lt;&gt;"",IF($G$4="Recurso",IF(LEFT($G$5,1)="M",VLOOKUP($G$5,'Definición técnica de imagenes'!$A$3:$G$17,5,FALSE),IF($G$5="F1",'Definición técnica de imagenes'!$E$15,'Definición técnica de imagenes'!$F$13)),'Definición técnica de imagenes'!$E$16),"")</f>
        <v/>
      </c>
      <c r="H81" s="14" t="str">
        <f t="shared" si="3"/>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2"/>
        <v/>
      </c>
      <c r="G82" s="14" t="str">
        <f>IF(F82&lt;&gt;"",IF($G$4="Recurso",IF(LEFT($G$5,1)="M",VLOOKUP($G$5,'Definición técnica de imagenes'!$A$3:$G$17,5,FALSE),IF($G$5="F1",'Definición técnica de imagenes'!$E$15,'Definición técnica de imagenes'!$F$13)),'Definición técnica de imagenes'!$E$16),"")</f>
        <v/>
      </c>
      <c r="H82" s="14" t="str">
        <f t="shared" si="3"/>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2"/>
        <v/>
      </c>
      <c r="G83" s="14" t="str">
        <f>IF(F83&lt;&gt;"",IF($G$4="Recurso",IF(LEFT($G$5,1)="M",VLOOKUP($G$5,'Definición técnica de imagenes'!$A$3:$G$17,5,FALSE),IF($G$5="F1",'Definición técnica de imagenes'!$E$15,'Definición técnica de imagenes'!$F$13)),'Definición técnica de imagenes'!$E$16),"")</f>
        <v/>
      </c>
      <c r="H83" s="14" t="str">
        <f t="shared" si="3"/>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2"/>
        <v/>
      </c>
      <c r="G84" s="14" t="str">
        <f>IF(F84&lt;&gt;"",IF($G$4="Recurso",IF(LEFT($G$5,1)="M",VLOOKUP($G$5,'Definición técnica de imagenes'!$A$3:$G$17,5,FALSE),IF($G$5="F1",'Definición técnica de imagenes'!$E$15,'Definición técnica de imagenes'!$F$13)),'Definición técnica de imagenes'!$E$16),"")</f>
        <v/>
      </c>
      <c r="H84" s="14" t="str">
        <f t="shared" si="3"/>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2"/>
        <v/>
      </c>
      <c r="G85" s="14" t="str">
        <f>IF(F85&lt;&gt;"",IF($G$4="Recurso",IF(LEFT($G$5,1)="M",VLOOKUP($G$5,'Definición técnica de imagenes'!$A$3:$G$17,5,FALSE),IF($G$5="F1",'Definición técnica de imagenes'!$E$15,'Definición técnica de imagenes'!$F$13)),'Definición técnica de imagenes'!$E$16),"")</f>
        <v/>
      </c>
      <c r="H85" s="14" t="str">
        <f t="shared" si="3"/>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2"/>
        <v/>
      </c>
      <c r="G86" s="14" t="str">
        <f>IF(F86&lt;&gt;"",IF($G$4="Recurso",IF(LEFT($G$5,1)="M",VLOOKUP($G$5,'Definición técnica de imagenes'!$A$3:$G$17,5,FALSE),IF($G$5="F1",'Definición técnica de imagenes'!$E$15,'Definición técnica de imagenes'!$F$13)),'Definición técnica de imagenes'!$E$16),"")</f>
        <v/>
      </c>
      <c r="H86" s="14" t="str">
        <f t="shared" si="3"/>
        <v/>
      </c>
      <c r="I86" s="14" t="str">
        <f>IF(OR(B86&lt;&gt;"",J86&lt;&gt;""),IF($G$4="Recurso",IF(LEFT($G$5,1)="M",VLOOKUP($G$5,'Definición técnica de imagenes'!$A$3:$G$17,6,FALSE),IF($G$5="F1","","")),'Definición técnica de imagenes'!$F$16),"")</f>
        <v/>
      </c>
      <c r="J86" s="14"/>
      <c r="K86"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86" t="s">
        <v>39</v>
      </c>
      <c r="B1" s="87"/>
      <c r="C1" s="87"/>
      <c r="D1" s="87"/>
      <c r="E1" s="87"/>
      <c r="F1" s="88"/>
    </row>
    <row r="2" spans="1:11" x14ac:dyDescent="0.25">
      <c r="A2" s="38" t="s">
        <v>43</v>
      </c>
      <c r="B2" s="39"/>
      <c r="C2" s="89" t="s">
        <v>14</v>
      </c>
      <c r="D2" s="90"/>
      <c r="E2" s="91"/>
      <c r="F2" s="40"/>
    </row>
    <row r="3" spans="1:11" ht="63" x14ac:dyDescent="0.25">
      <c r="A3" s="41" t="s">
        <v>44</v>
      </c>
      <c r="B3" s="39"/>
      <c r="C3" s="95" t="s">
        <v>15</v>
      </c>
      <c r="D3" s="96"/>
      <c r="E3" s="97"/>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98" t="str">
        <f>CONCATENATE(H21,"_",I21,"_",J21,"_CO")</f>
        <v>LE_07_04_CO</v>
      </c>
      <c r="E5" s="99"/>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84" t="str">
        <f>CONCATENATE("SolicitudGrafica_",D5,".xls")</f>
        <v>SolicitudGrafica_LE_07_04_CO.xls</v>
      </c>
      <c r="E7" s="84"/>
      <c r="F7" s="85"/>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86" t="s">
        <v>42</v>
      </c>
      <c r="B13" s="87"/>
      <c r="C13" s="87"/>
      <c r="D13" s="87"/>
      <c r="E13" s="87"/>
      <c r="F13" s="88"/>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89" t="s">
        <v>50</v>
      </c>
      <c r="D15" s="90"/>
      <c r="E15" s="90"/>
      <c r="F15" s="91"/>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2" t="str">
        <f>CONCATENATE(H21,"_",I21,"_",J21,"_",K45)</f>
        <v>LE_07_04_REC10</v>
      </c>
      <c r="E17" s="93"/>
      <c r="F17" s="94"/>
      <c r="J17" s="30">
        <v>14</v>
      </c>
      <c r="K17" s="30">
        <v>14</v>
      </c>
    </row>
    <row r="18" spans="1:11" ht="79.5" thickBot="1" x14ac:dyDescent="0.3">
      <c r="A18" s="41" t="s">
        <v>49</v>
      </c>
      <c r="B18" s="39"/>
      <c r="C18" s="70" t="s">
        <v>145</v>
      </c>
      <c r="D18" s="84" t="str">
        <f>CONCATENATE("SolicitudGrafica_",D17,".xls")</f>
        <v>SolicitudGrafica_LE_07_04_REC10.xls</v>
      </c>
      <c r="E18" s="84"/>
      <c r="F18" s="85"/>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0" t="s">
        <v>57</v>
      </c>
      <c r="B1" s="100" t="s">
        <v>64</v>
      </c>
      <c r="C1" s="100" t="s">
        <v>65</v>
      </c>
      <c r="D1" s="100" t="s">
        <v>6</v>
      </c>
      <c r="E1" s="100" t="s">
        <v>66</v>
      </c>
      <c r="F1" s="100" t="s">
        <v>67</v>
      </c>
      <c r="G1" s="100" t="s">
        <v>68</v>
      </c>
      <c r="H1" s="101" t="s">
        <v>69</v>
      </c>
      <c r="I1" s="101"/>
      <c r="J1" s="101"/>
    </row>
    <row r="2" spans="1:11" x14ac:dyDescent="0.25">
      <c r="A2" s="100"/>
      <c r="B2" s="100"/>
      <c r="C2" s="100"/>
      <c r="D2" s="100"/>
      <c r="E2" s="100"/>
      <c r="F2" s="100"/>
      <c r="G2" s="100"/>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2015-03-15T00:04:43Z</dcterms:modified>
</cp:coreProperties>
</file>