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Dropbox\1. AulaPlaneta\10 - 11\EDICIÓN\MA_10_03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I14" i="1"/>
  <c r="I15" i="1"/>
  <c r="I16" i="1"/>
  <c r="I17" i="1"/>
  <c r="I18" i="1"/>
  <c r="I19" i="1"/>
  <c r="H19" i="1" s="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I54" i="1"/>
  <c r="H54" i="1" s="1"/>
  <c r="I55" i="1"/>
  <c r="H55" i="1" s="1"/>
  <c r="I56" i="1"/>
  <c r="H56" i="1" s="1"/>
  <c r="I57" i="1"/>
  <c r="H57" i="1" s="1"/>
  <c r="I58" i="1"/>
  <c r="H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M8" i="1"/>
  <c r="M7" i="1"/>
  <c r="M6" i="1"/>
  <c r="M5" i="1"/>
  <c r="F5" i="1"/>
  <c r="M4" i="1"/>
  <c r="M3" i="1"/>
  <c r="M2" i="1"/>
  <c r="M1" i="1"/>
  <c r="E9" i="1"/>
  <c r="D5" i="2"/>
  <c r="D7" i="2"/>
  <c r="A12" i="1"/>
  <c r="A13" i="1" s="1"/>
  <c r="A14" i="1" s="1"/>
  <c r="A15" i="1" s="1"/>
  <c r="A16" i="1" s="1"/>
  <c r="A17" i="1" s="1"/>
  <c r="A18" i="1"/>
  <c r="A19" i="1"/>
  <c r="A20" i="1"/>
  <c r="F20" i="1"/>
  <c r="G20" i="1" s="1"/>
  <c r="A21" i="1"/>
  <c r="F21" i="1"/>
  <c r="G21" i="1" s="1"/>
  <c r="A22" i="1"/>
  <c r="F22" i="1"/>
  <c r="G22" i="1" s="1"/>
  <c r="A23" i="1"/>
  <c r="F23" i="1"/>
  <c r="G23" i="1" s="1"/>
  <c r="A24" i="1"/>
  <c r="F24" i="1"/>
  <c r="G24" i="1" s="1"/>
  <c r="A25" i="1"/>
  <c r="F25" i="1"/>
  <c r="G25" i="1" s="1"/>
  <c r="A26" i="1"/>
  <c r="F26" i="1"/>
  <c r="G26" i="1" s="1"/>
  <c r="A27" i="1"/>
  <c r="F27" i="1"/>
  <c r="G27" i="1" s="1"/>
  <c r="A28" i="1"/>
  <c r="F28" i="1"/>
  <c r="G28" i="1" s="1"/>
  <c r="A29" i="1"/>
  <c r="F29" i="1"/>
  <c r="G29" i="1" s="1"/>
  <c r="A30" i="1"/>
  <c r="F30" i="1"/>
  <c r="G30" i="1" s="1"/>
  <c r="A31" i="1"/>
  <c r="F31" i="1"/>
  <c r="G31" i="1" s="1"/>
  <c r="A32" i="1"/>
  <c r="F32" i="1"/>
  <c r="G32" i="1" s="1"/>
  <c r="A33" i="1"/>
  <c r="F33" i="1"/>
  <c r="G33" i="1" s="1"/>
  <c r="A34" i="1"/>
  <c r="F34" i="1"/>
  <c r="G34" i="1" s="1"/>
  <c r="A35" i="1"/>
  <c r="F35" i="1"/>
  <c r="G35" i="1" s="1"/>
  <c r="A36" i="1"/>
  <c r="F36" i="1"/>
  <c r="G36" i="1" s="1"/>
  <c r="A37" i="1"/>
  <c r="F37" i="1"/>
  <c r="G37" i="1" s="1"/>
  <c r="A38" i="1"/>
  <c r="F38" i="1"/>
  <c r="G38" i="1" s="1"/>
  <c r="A39" i="1"/>
  <c r="F39" i="1"/>
  <c r="G39" i="1" s="1"/>
  <c r="A40" i="1"/>
  <c r="F40" i="1"/>
  <c r="G40" i="1" s="1"/>
  <c r="A41" i="1"/>
  <c r="F41" i="1"/>
  <c r="G41" i="1" s="1"/>
  <c r="A42" i="1"/>
  <c r="F42" i="1"/>
  <c r="G42" i="1" s="1"/>
  <c r="A43" i="1"/>
  <c r="F43" i="1"/>
  <c r="G43" i="1" s="1"/>
  <c r="A44" i="1"/>
  <c r="F44" i="1"/>
  <c r="G44" i="1" s="1"/>
  <c r="A45" i="1"/>
  <c r="F45" i="1"/>
  <c r="G45" i="1" s="1"/>
  <c r="A46" i="1"/>
  <c r="F46" i="1"/>
  <c r="G46" i="1" s="1"/>
  <c r="A47" i="1"/>
  <c r="F47" i="1"/>
  <c r="G47" i="1" s="1"/>
  <c r="A48" i="1"/>
  <c r="F48" i="1"/>
  <c r="G48" i="1" s="1"/>
  <c r="A49" i="1"/>
  <c r="F49" i="1"/>
  <c r="G49" i="1" s="1"/>
  <c r="A50" i="1"/>
  <c r="F50" i="1"/>
  <c r="G50" i="1" s="1"/>
  <c r="A51" i="1"/>
  <c r="F51" i="1"/>
  <c r="G51" i="1" s="1"/>
  <c r="A52" i="1"/>
  <c r="F52" i="1"/>
  <c r="G52" i="1" s="1"/>
  <c r="A53" i="1"/>
  <c r="F53" i="1"/>
  <c r="G53" i="1" s="1"/>
  <c r="A54" i="1"/>
  <c r="F54" i="1"/>
  <c r="G54" i="1" s="1"/>
  <c r="A55" i="1"/>
  <c r="F55" i="1"/>
  <c r="G55" i="1" s="1"/>
  <c r="A56" i="1"/>
  <c r="F56" i="1"/>
  <c r="G56" i="1" s="1"/>
  <c r="A57" i="1"/>
  <c r="F57" i="1"/>
  <c r="G57" i="1" s="1"/>
  <c r="A58" i="1"/>
  <c r="F58" i="1"/>
  <c r="G58" i="1" s="1"/>
  <c r="A59" i="1"/>
  <c r="F59" i="1"/>
  <c r="G59" i="1" s="1"/>
  <c r="A60" i="1"/>
  <c r="A61" i="1"/>
  <c r="A62" i="1"/>
  <c r="F18" i="1"/>
  <c r="G18" i="1" s="1"/>
  <c r="F19" i="1"/>
  <c r="G19" i="1" s="1"/>
  <c r="H18" i="1" l="1"/>
  <c r="F13" i="1"/>
  <c r="G13" i="1" s="1"/>
  <c r="H12" i="1"/>
  <c r="F10" i="1"/>
  <c r="G10" i="1" s="1"/>
  <c r="F14" i="1"/>
  <c r="G14" i="1" s="1"/>
  <c r="H16" i="1"/>
  <c r="H17" i="1"/>
  <c r="F17" i="1"/>
  <c r="G17" i="1" s="1"/>
  <c r="F16" i="1"/>
  <c r="G16" i="1" s="1"/>
  <c r="F15" i="1"/>
  <c r="G15" i="1" s="1"/>
  <c r="H13" i="1"/>
  <c r="H10" i="1"/>
  <c r="H15" i="1"/>
  <c r="H14" i="1"/>
  <c r="F12" i="1"/>
  <c r="G12" i="1" s="1"/>
  <c r="F11" i="1"/>
  <c r="G11" i="1" s="1"/>
</calcChain>
</file>

<file path=xl/sharedStrings.xml><?xml version="1.0" encoding="utf-8"?>
<sst xmlns="http://schemas.openxmlformats.org/spreadsheetml/2006/main" count="397" uniqueCount="200">
  <si>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</si>
  <si>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</si>
  <si>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</si>
  <si>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</si>
  <si>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</si>
  <si>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</si>
  <si>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</si>
  <si>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</si>
  <si>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</si>
  <si>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</si>
  <si>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</si>
  <si>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</si>
  <si>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</si>
  <si>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</si>
  <si>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</si>
  <si>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</si>
  <si>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</si>
  <si>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</si>
  <si>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</si>
  <si>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</si>
  <si>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</si>
  <si>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</si>
  <si>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</si>
  <si>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</si>
  <si>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</si>
  <si>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</si>
  <si>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</si>
  <si>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</si>
  <si>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</si>
  <si>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</si>
  <si>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</si>
  <si>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</si>
  <si>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</si>
  <si>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</si>
  <si>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</si>
  <si>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</si>
  <si>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</si>
  <si>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</si>
  <si>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</si>
  <si>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</si>
  <si>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</si>
  <si>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</si>
  <si>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</si>
  <si>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</si>
  <si>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</si>
  <si>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</si>
  <si>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</si>
  <si>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</si>
  <si>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</si>
  <si>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</si>
  <si>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</si>
  <si>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</si>
  <si>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</si>
  <si>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</si>
  <si>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</si>
  <si>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</si>
  <si>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</si>
  <si>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</si>
  <si>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</si>
  <si>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</si>
  <si>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</si>
  <si>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</si>
  <si>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</si>
  <si>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</si>
  <si>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</si>
  <si>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</si>
  <si>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</si>
  <si>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</si>
  <si>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</si>
  <si>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</si>
  <si>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</si>
  <si>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</si>
  <si>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</si>
  <si>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</si>
  <si>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</si>
  <si>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</si>
  <si>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</si>
  <si>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</si>
  <si>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</si>
  <si>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</si>
  <si>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</si>
  <si>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</si>
  <si>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</si>
  <si>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</si>
  <si>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</si>
  <si>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</si>
  <si>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</si>
  <si>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</si>
  <si>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</si>
  <si>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</si>
  <si>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</si>
  <si>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</si>
  <si>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</si>
  <si>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</si>
  <si>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</si>
  <si>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</si>
  <si>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</si>
  <si>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</si>
  <si>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</si>
  <si>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</si>
  <si>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</si>
  <si>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</si>
  <si>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</si>
  <si>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</si>
  <si>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</si>
  <si>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</si>
  <si>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</si>
  <si>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</si>
  <si>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</si>
  <si>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</si>
  <si>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</si>
  <si>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</si>
  <si>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</si>
  <si>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</si>
  <si>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</si>
  <si>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</si>
  <si>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</si>
  <si>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</si>
  <si>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</si>
  <si>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</si>
  <si>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</si>
  <si>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</si>
  <si>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</si>
  <si>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</si>
  <si>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</si>
  <si>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</si>
  <si>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</si>
  <si>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</si>
  <si>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</si>
  <si>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</si>
  <si>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</si>
  <si>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</si>
  <si>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</si>
  <si>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</si>
  <si>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</si>
  <si>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</si>
  <si>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</si>
  <si>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</si>
  <si>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</si>
  <si>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</si>
  <si>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</si>
  <si>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</si>
  <si>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</si>
  <si>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</si>
  <si>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</si>
  <si>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</si>
  <si>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</si>
  <si>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</si>
  <si>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</si>
  <si>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</si>
  <si>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</si>
  <si>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</si>
  <si>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</si>
  <si>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</si>
  <si>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</si>
  <si>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</si>
  <si>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</si>
  <si>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</si>
  <si>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</si>
  <si>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</si>
  <si>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</si>
  <si>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</si>
  <si>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</si>
  <si>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</si>
  <si>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</si>
  <si>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</si>
  <si>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</si>
  <si>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</si>
  <si>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</si>
  <si>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</si>
  <si>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</si>
  <si>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</si>
  <si>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</si>
  <si>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</si>
  <si>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</si>
  <si>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</si>
  <si>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</si>
  <si>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</si>
  <si>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</si>
  <si>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</si>
  <si>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</si>
  <si>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</si>
  <si>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</si>
  <si>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</si>
  <si>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</si>
  <si>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</si>
  <si>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</si>
  <si>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</si>
  <si>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Las funciones trigonométricas</t>
  </si>
  <si>
    <t>Adriana Ma. Pachón</t>
  </si>
  <si>
    <t>MA_10_03_CO_REC190</t>
  </si>
  <si>
    <t>Fotografía</t>
  </si>
  <si>
    <t xml:space="preserve">Fotografía de shutterstock. </t>
  </si>
  <si>
    <t xml:space="preserve">Fotografía de shutterstock. 
Imagen para ficha 1 de botón 1. </t>
  </si>
  <si>
    <t>Ver descripción</t>
  </si>
  <si>
    <t>Ilustrar una escalera con los datos propuestos:
Una escalera esta recargada contra una pared con un ángulo de inclinación de 56°, si alcanza una altura de 3,5 metros, ¿cuál es la lóngitud de la escalera?
Imagen para ficha 2 de botón 2.</t>
  </si>
  <si>
    <t xml:space="preserve">Ilustrar l aimagen con los datos propuestos. 
Imagen para ficha 1 de botón 2. </t>
  </si>
  <si>
    <t>Ilustrar:
En un parque de diversiones hay un rodadero cuya longitud es de 12 metros, si alcanza una altura de 7,5 metros. ¿Cuál es el ángulo de inclinación del rodadero?
Imagen para ficha 3 de botón 2.</t>
  </si>
  <si>
    <t xml:space="preserve">Ilustrar la imagen para la ficha del estudiante. </t>
  </si>
  <si>
    <t>Ilustrar la imagen para la ficha del estudiante. 
Un niño se encuentra en el tejado de su casa y observa la sombra que proyecta su casa con un ángulo de depresión de 65°. Si la sombra proyectada sobre el piso es de 4,8 metros, ¿cuál es el alto de la casa?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</si>
</sst>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 fillId="0" borderId="5" xfId="0" applyFont="1" applyFill="1" applyBorder="1" applyAlignment="1" applyProtection="1">
      <alignment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10</xdr:col>
      <xdr:colOff>169335</xdr:colOff>
      <xdr:row>9</xdr:row>
      <xdr:rowOff>135349</xdr:rowOff>
    </xdr:from>
    <xdr:to>
      <xdr:col>10</xdr:col>
      <xdr:colOff>1333501</xdr:colOff>
      <xdr:row>9</xdr:row>
      <xdr:rowOff>1038224</xdr:rowOff>
    </xdr:to>
    <xdr:pic>
      <xdr:nvPicPr>
        <xdr:cNvPr id="4" name="Imagen 3" descr="http://thumb101.shutterstock.com/display_pic_with_logo/308239/308239,1300315319,7/stock-photo-scientific-calculator-on-notebook-paper-and-a-hand-73329937.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31168" y="2283766"/>
          <a:ext cx="1164166" cy="90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169333</xdr:colOff>
      <xdr:row>10</xdr:row>
      <xdr:rowOff>116417</xdr:rowOff>
    </xdr:from>
    <xdr:to>
      <xdr:col>10</xdr:col>
      <xdr:colOff>1386416</xdr:colOff>
      <xdr:row>10</xdr:row>
      <xdr:rowOff>981899</xdr:rowOff>
    </xdr:to>
    <xdr:pic>
      <xdr:nvPicPr>
        <xdr:cNvPr id="7" name="Picture 4" descr="http://thumb1.shutterstock.com/display_pic_with_logo/668812/144515678/stock-photo-giant-ferris-wheel-against-blue-sky-and-white-cloud-which-mean-an-amusement-park-or-fairground-ride-144515678.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531166" y="3471334"/>
          <a:ext cx="1217083" cy="8654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317500</xdr:colOff>
      <xdr:row>10</xdr:row>
      <xdr:rowOff>1068915</xdr:rowOff>
    </xdr:from>
    <xdr:to>
      <xdr:col>10</xdr:col>
      <xdr:colOff>994834</xdr:colOff>
      <xdr:row>11</xdr:row>
      <xdr:rowOff>1117006</xdr:rowOff>
    </xdr:to>
    <xdr:pic>
      <xdr:nvPicPr>
        <xdr:cNvPr id="8" name="Picture 6" descr="http://thumb9.shutterstock.com/display_pic_with_logo/1971698/169495166/stock-photo-scientific-calculator-isolated-on-white-background-169495166.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79333" y="4423832"/>
          <a:ext cx="677334" cy="11170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127000</xdr:colOff>
      <xdr:row>12</xdr:row>
      <xdr:rowOff>21166</xdr:rowOff>
    </xdr:from>
    <xdr:to>
      <xdr:col>10</xdr:col>
      <xdr:colOff>1885161</xdr:colOff>
      <xdr:row>12</xdr:row>
      <xdr:rowOff>1961091</xdr:rowOff>
    </xdr:to>
    <xdr:pic>
      <xdr:nvPicPr>
        <xdr:cNvPr id="10" name="Imagen 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488833" y="5736166"/>
          <a:ext cx="1758161" cy="1939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719666</xdr:colOff>
      <xdr:row>13</xdr:row>
      <xdr:rowOff>0</xdr:rowOff>
    </xdr:from>
    <xdr:to>
      <xdr:col>10</xdr:col>
      <xdr:colOff>2528716</xdr:colOff>
      <xdr:row>13</xdr:row>
      <xdr:rowOff>2211429</xdr:rowOff>
    </xdr:to>
    <xdr:pic>
      <xdr:nvPicPr>
        <xdr:cNvPr id="11" name="Imagen 10"/>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081499" y="7821083"/>
          <a:ext cx="1809050" cy="2211429"/>
        </a:xfrm>
        <a:prstGeom prst="rect">
          <a:avLst/>
        </a:prstGeom>
        <a:noFill/>
        <a:ln>
          <a:noFill/>
        </a:ln>
      </xdr:spPr>
    </xdr:pic>
    <xdr:clientData/>
  </xdr:twoCellAnchor>
  <xdr:twoCellAnchor editAs="oneCell">
    <xdr:from>
      <xdr:col>10</xdr:col>
      <xdr:colOff>63500</xdr:colOff>
      <xdr:row>14</xdr:row>
      <xdr:rowOff>137583</xdr:rowOff>
    </xdr:from>
    <xdr:to>
      <xdr:col>10</xdr:col>
      <xdr:colOff>2882900</xdr:colOff>
      <xdr:row>14</xdr:row>
      <xdr:rowOff>2156883</xdr:rowOff>
    </xdr:to>
    <xdr:pic>
      <xdr:nvPicPr>
        <xdr:cNvPr id="12" name="Imagen 1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425333" y="10318750"/>
          <a:ext cx="2819400" cy="2019300"/>
        </a:xfrm>
        <a:prstGeom prst="rect">
          <a:avLst/>
        </a:prstGeom>
        <a:noFill/>
        <a:ln>
          <a:noFill/>
        </a:ln>
      </xdr:spPr>
    </xdr:pic>
    <xdr:clientData/>
  </xdr:twoCellAnchor>
  <xdr:twoCellAnchor editAs="oneCell">
    <xdr:from>
      <xdr:col>10</xdr:col>
      <xdr:colOff>137583</xdr:colOff>
      <xdr:row>15</xdr:row>
      <xdr:rowOff>74084</xdr:rowOff>
    </xdr:from>
    <xdr:to>
      <xdr:col>10</xdr:col>
      <xdr:colOff>2547408</xdr:colOff>
      <xdr:row>15</xdr:row>
      <xdr:rowOff>1579035</xdr:rowOff>
    </xdr:to>
    <xdr:pic>
      <xdr:nvPicPr>
        <xdr:cNvPr id="9" name="Picture 8" descr="http://greco2.centroeditor.es/Guiones_fs/MA_10_03_CO/Recurso190/_ngulo_alpha.jp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499416" y="12573001"/>
          <a:ext cx="2409825" cy="15049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148167</xdr:colOff>
      <xdr:row>16</xdr:row>
      <xdr:rowOff>127000</xdr:rowOff>
    </xdr:from>
    <xdr:to>
      <xdr:col>10</xdr:col>
      <xdr:colOff>2557992</xdr:colOff>
      <xdr:row>16</xdr:row>
      <xdr:rowOff>1920875</xdr:rowOff>
    </xdr:to>
    <xdr:pic>
      <xdr:nvPicPr>
        <xdr:cNvPr id="13" name="Imagen 12" descr="http://greco2.centroeditor.es/Guiones_fs/MA_10_03_CO/Recurso190/_ngulo_theta.jp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510000" y="14308667"/>
          <a:ext cx="2409825" cy="179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243416</xdr:colOff>
      <xdr:row>17</xdr:row>
      <xdr:rowOff>264583</xdr:rowOff>
    </xdr:from>
    <xdr:to>
      <xdr:col>10</xdr:col>
      <xdr:colOff>2118253</xdr:colOff>
      <xdr:row>17</xdr:row>
      <xdr:rowOff>1591902</xdr:rowOff>
    </xdr:to>
    <xdr:pic>
      <xdr:nvPicPr>
        <xdr:cNvPr id="15" name="Picture 10" descr="http://greco2.centroeditor.es/Guiones_fs/MA_10_03_CO/Recurso190/Problema.jp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605249" y="16467666"/>
          <a:ext cx="1874837" cy="13273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90" zoomScaleNormal="90" zoomScalePageLayoutView="140" workbookViewId="0">
      <pane ySplit="9" topLeftCell="A17" activePane="bottomLeft" state="frozen"/>
      <selection pane="bottomLeft" activeCell="D18" sqref="D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94.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6">
        <v>10</v>
      </c>
      <c r="D3" s="87"/>
      <c r="F3" s="79"/>
      <c r="G3" s="80"/>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8" t="s">
        <v>188</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9"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2"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95.25" customHeight="1" x14ac:dyDescent="0.25">
      <c r="A10" s="12" t="str">
        <f>IF(OR(B10&lt;&gt;"",J10&lt;&gt;""),"IMG01","")</f>
        <v>IMG01</v>
      </c>
      <c r="B10" s="62">
        <v>73329937</v>
      </c>
      <c r="C10" s="20" t="str">
        <f t="shared" ref="C10:C41" si="0">IF(OR(B10&lt;&gt;"",J10&lt;&gt;""),IF($G$4="Recurso",CONCATENATE($G$4," ",$G$5),$G$4),"")</f>
        <v>Recurso F6</v>
      </c>
      <c r="D10" s="63" t="s">
        <v>191</v>
      </c>
      <c r="E10" s="63" t="s">
        <v>150</v>
      </c>
      <c r="F10" s="13" t="str">
        <f t="shared" ref="F10" ca="1" si="1">IF(OR(B10&lt;&gt;"",J10&lt;&gt;""),CONCATENATE($C$7,"_",$A10,IF($G$4="Cuaderno de Estudio","_small",CONCATENATE(IF(I10="","","n"),IF(LEFT($G$5,1)="F",".jpg",".png")))),"")</f>
        <v>MA_10_03_CO_REC190_IMG01.jpg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c r="O10" s="2" t="str">
        <f>'Definición técnica de imagenes'!A12</f>
        <v>M12D</v>
      </c>
    </row>
    <row r="11" spans="1:16" s="11" customFormat="1" ht="84" customHeight="1" x14ac:dyDescent="0.25">
      <c r="A11" s="12" t="str">
        <f t="shared" ref="A11:A18" si="3">IF(OR(B11&lt;&gt;"",J11&lt;&gt;""),CONCATENATE(LEFT(A10,3),IF(MID(A10,4,2)+1&lt;10,CONCATENATE("0",MID(A10,4,2)+1))),"")</f>
        <v>IMG02</v>
      </c>
      <c r="B11" s="62">
        <v>144515678</v>
      </c>
      <c r="C11" s="20" t="str">
        <f t="shared" si="0"/>
        <v>Recurso F6</v>
      </c>
      <c r="D11" s="63" t="s">
        <v>191</v>
      </c>
      <c r="E11" s="63" t="s">
        <v>150</v>
      </c>
      <c r="F11" s="13" t="str">
        <f t="shared" ref="F11:F74" ca="1" si="4">IF(OR(B11&lt;&gt;"",J11&lt;&gt;""),CONCATENATE($C$7,"_",$A11,IF($G$4="Cuaderno de Estudio","_small",CONCATENATE(IF(I11="","","n"),IF(LEFT($G$5,1)="F",".jpg",".png")))),"")</f>
        <v>MA_10_03_CO_REC190_IMG02.jpg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192</v>
      </c>
      <c r="K11" s="76"/>
      <c r="O11" s="2" t="str">
        <f>'Definición técnica de imagenes'!A13</f>
        <v>M101</v>
      </c>
    </row>
    <row r="12" spans="1:16" s="11" customFormat="1" ht="102" customHeight="1" x14ac:dyDescent="0.25">
      <c r="A12" s="12" t="str">
        <f t="shared" si="3"/>
        <v>IMG03</v>
      </c>
      <c r="B12" s="62">
        <v>169495166</v>
      </c>
      <c r="C12" s="20" t="str">
        <f t="shared" si="0"/>
        <v>Recurso F6</v>
      </c>
      <c r="D12" s="63" t="s">
        <v>191</v>
      </c>
      <c r="E12" s="63" t="s">
        <v>155</v>
      </c>
      <c r="F12" s="13" t="str">
        <f t="shared" ca="1" si="4"/>
        <v>MA_10_03_CO_REC190_IMG03n.jpg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MA_10_03_CO_REC190_IMG03a.jpg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3" t="s">
        <v>193</v>
      </c>
      <c r="K12" s="64"/>
      <c r="O12" s="2" t="str">
        <f>'Definición técnica de imagenes'!A18</f>
        <v>Diaporama F1</v>
      </c>
    </row>
    <row r="13" spans="1:16" s="11" customFormat="1" ht="165.75" customHeight="1" x14ac:dyDescent="0.25">
      <c r="A13" s="12" t="str">
        <f t="shared" si="3"/>
        <v>IMG04</v>
      </c>
      <c r="B13" s="62" t="s">
        <v>194</v>
      </c>
      <c r="C13" s="20" t="str">
        <f t="shared" si="0"/>
        <v>Recurso F6</v>
      </c>
      <c r="D13" s="63" t="s">
        <v>187</v>
      </c>
      <c r="E13" s="63" t="s">
        <v>155</v>
      </c>
      <c r="F13" s="13" t="str">
        <f t="shared" ca="1" si="4"/>
        <v>MA_10_03_CO_REC190_IMG04n.jpg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MA_10_03_CO_REC190_IMG04a.jpg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3" t="s">
        <v>196</v>
      </c>
      <c r="K13" s="64"/>
      <c r="O13" s="2" t="str">
        <f>'Definición técnica de imagenes'!A19</f>
        <v>F4</v>
      </c>
    </row>
    <row r="14" spans="1:16" s="11" customFormat="1" ht="186" customHeight="1" x14ac:dyDescent="0.25">
      <c r="A14" s="12" t="str">
        <f t="shared" si="3"/>
        <v>IMG05</v>
      </c>
      <c r="B14" s="62" t="s">
        <v>194</v>
      </c>
      <c r="C14" s="20" t="str">
        <f t="shared" si="0"/>
        <v>Recurso F6</v>
      </c>
      <c r="D14" s="63" t="s">
        <v>187</v>
      </c>
      <c r="E14" s="63" t="s">
        <v>155</v>
      </c>
      <c r="F14" s="13" t="str">
        <f t="shared" ca="1" si="4"/>
        <v>MA_10_03_CO_REC190_IMG05n.jpg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MA_10_03_CO_REC190_IMG05a.jpg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3" t="s">
        <v>195</v>
      </c>
      <c r="K14" s="64"/>
      <c r="O14" s="2" t="str">
        <f>'Definición técnica de imagenes'!A22</f>
        <v>F6</v>
      </c>
    </row>
    <row r="15" spans="1:16" s="11" customFormat="1" ht="182.25" customHeight="1" x14ac:dyDescent="0.25">
      <c r="A15" s="12" t="str">
        <f t="shared" si="3"/>
        <v>IMG06</v>
      </c>
      <c r="B15" s="62" t="s">
        <v>194</v>
      </c>
      <c r="C15" s="20" t="str">
        <f t="shared" si="0"/>
        <v>Recurso F6</v>
      </c>
      <c r="D15" s="63" t="s">
        <v>187</v>
      </c>
      <c r="E15" s="63" t="s">
        <v>155</v>
      </c>
      <c r="F15" s="13" t="str">
        <f t="shared" ca="1" si="4"/>
        <v>MA_10_03_CO_REC190_IMG06n.jpg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MA_10_03_CO_REC190_IMG06a.jpg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3" t="s">
        <v>197</v>
      </c>
      <c r="K15" s="66"/>
      <c r="O15" s="2" t="str">
        <f>'Definición técnica de imagenes'!A24</f>
        <v>F6B</v>
      </c>
    </row>
    <row r="16" spans="1:16" s="11" customFormat="1" ht="132.75" customHeight="1" x14ac:dyDescent="0.3">
      <c r="A16" s="12" t="str">
        <f t="shared" si="3"/>
        <v>IMG07</v>
      </c>
      <c r="B16" s="62" t="s">
        <v>194</v>
      </c>
      <c r="C16" s="20" t="str">
        <f t="shared" si="0"/>
        <v>Recurso F6</v>
      </c>
      <c r="D16" s="63" t="s">
        <v>187</v>
      </c>
      <c r="E16" s="63" t="s">
        <v>155</v>
      </c>
      <c r="F16" s="13" t="str">
        <f t="shared" ca="1" si="4"/>
        <v>MA_10_03_CO_REC190_IMG07n.jpg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MA_10_03_CO_REC190_IMG07a.jpg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3" t="s">
        <v>198</v>
      </c>
      <c r="K16" s="67"/>
      <c r="O16" s="2" t="str">
        <f>'Definición técnica de imagenes'!A25</f>
        <v>F7</v>
      </c>
    </row>
    <row r="17" spans="1:15" s="11" customFormat="1" ht="159" customHeight="1" x14ac:dyDescent="0.25">
      <c r="A17" s="12" t="str">
        <f t="shared" si="3"/>
        <v>IMG08</v>
      </c>
      <c r="B17" s="62" t="s">
        <v>194</v>
      </c>
      <c r="C17" s="20" t="str">
        <f t="shared" si="0"/>
        <v>Recurso F6</v>
      </c>
      <c r="D17" s="63" t="s">
        <v>187</v>
      </c>
      <c r="E17" s="63" t="s">
        <v>155</v>
      </c>
      <c r="F17" s="13" t="str">
        <f t="shared" ca="1" si="4"/>
        <v>MA_10_03_CO_REC190_IMG08n.jpg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MA_10_03_CO_REC190_IMG08a.jpg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3" t="s">
        <v>198</v>
      </c>
      <c r="K17"/>
      <c r="O17" s="2" t="str">
        <f>'Definición técnica de imagenes'!A27</f>
        <v>F7B</v>
      </c>
    </row>
    <row r="18" spans="1:15" s="11" customFormat="1" ht="126.75" customHeight="1" x14ac:dyDescent="0.25">
      <c r="A18" s="12" t="str">
        <f t="shared" si="3"/>
        <v>IMG09</v>
      </c>
      <c r="B18" s="62" t="s">
        <v>194</v>
      </c>
      <c r="C18" s="20" t="str">
        <f t="shared" si="0"/>
        <v>Recurso F6</v>
      </c>
      <c r="D18" s="63" t="s">
        <v>187</v>
      </c>
      <c r="E18" s="63" t="s">
        <v>155</v>
      </c>
      <c r="F18" s="13" t="str">
        <f t="shared" ca="1" si="4"/>
        <v>MA_10_03_CO_REC190_IMG09n.jpg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MA_10_03_CO_REC190_IMG09a.jpg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3" t="s">
        <v>199</v>
      </c>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MA_06_02_CO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SolicitudGrafica_MA_06_02_CO.xls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MA_06_02_REC10</v>
      </c>
      <c r="E17" s="100"/>
      <c r="F17" s="101"/>
      <c r="J17" s="22">
        <v>14</v>
      </c>
      <c r="K17" s="22">
        <v>14</v>
      </c>
    </row>
    <row r="18" spans="1:11" ht="79.5" thickBot="1" x14ac:dyDescent="0.3">
      <c r="A18" s="33" t="s">
        <v>48</v>
      </c>
      <c r="B18" s="31"/>
      <c r="C18" s="59" t="s">
        <v>120</v>
      </c>
      <c r="D18" s="91" t="str">
        <f>CONCATENATE("SolicitudGrafica_",D17,".xls")</f>
        <v>SolicitudGrafica_MA_06_02_REC10.xls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1"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5" customFormat="1" ht="14.65" customHeight="1" x14ac:dyDescent="0.25">
      <c r="A15" s="73" t="s">
        <v>96</v>
      </c>
      <c r="B15" s="73"/>
      <c r="C15" s="73" t="s">
        <v>97</v>
      </c>
      <c r="D15" s="74" t="s">
        <v>98</v>
      </c>
      <c r="E15" s="73" t="s">
        <v>93</v>
      </c>
      <c r="F15" s="73" t="s">
        <v>117</v>
      </c>
      <c r="G15" s="73"/>
      <c r="H15" s="74" t="s">
        <v>122</v>
      </c>
      <c r="I15" s="73"/>
      <c r="J15" s="75"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0"/>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0"/>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cen_3f_cdo_pc10a</cp:lastModifiedBy>
  <dcterms:created xsi:type="dcterms:W3CDTF">2014-07-01T23:43:25Z</dcterms:created>
  <dcterms:modified xsi:type="dcterms:W3CDTF">2016-06-02T20:48:32Z</dcterms:modified>
</cp:coreProperties>
</file>