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Planeta\"/>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180" windowWidth="19200" windowHeight="877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60" i="1"/>
  <c r="H62" i="1"/>
  <c r="H58" i="1"/>
  <c r="F61" i="1"/>
  <c r="G61" i="1"/>
  <c r="H33" i="1"/>
  <c r="H31" i="1"/>
  <c r="H29" i="1"/>
  <c r="H28" i="1"/>
  <c r="H27" i="1"/>
  <c r="H26" i="1"/>
  <c r="H24" i="1"/>
  <c r="H23" i="1"/>
  <c r="H22" i="1"/>
  <c r="H21" i="1"/>
  <c r="K45" i="2"/>
  <c r="J21" i="2"/>
  <c r="H21" i="2"/>
  <c r="I21" i="2"/>
  <c r="D17" i="2"/>
  <c r="D18"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c r="M8" i="1"/>
  <c r="M7" i="1"/>
  <c r="M6" i="1"/>
  <c r="M5" i="1"/>
  <c r="F5" i="1"/>
  <c r="M4" i="1"/>
  <c r="M3" i="1"/>
  <c r="M2" i="1"/>
  <c r="M1" i="1"/>
  <c r="E9" i="1"/>
  <c r="A12" i="1"/>
  <c r="A13" i="1"/>
  <c r="H11" i="1"/>
  <c r="F11" i="1"/>
  <c r="G11" i="1"/>
  <c r="D5" i="2"/>
  <c r="D7" i="2"/>
  <c r="H10" i="1"/>
  <c r="F10" i="1"/>
  <c r="G10" i="1"/>
  <c r="F13" i="1"/>
  <c r="G13" i="1"/>
  <c r="H13" i="1"/>
  <c r="F12" i="1"/>
  <c r="G12" i="1"/>
  <c r="H12" i="1"/>
  <c r="A14" i="1"/>
  <c r="F14" i="1"/>
  <c r="G14" i="1"/>
  <c r="H14" i="1"/>
  <c r="A15" i="1"/>
  <c r="F15" i="1"/>
  <c r="G15" i="1"/>
  <c r="H15" i="1"/>
  <c r="A16" i="1"/>
  <c r="F16" i="1"/>
  <c r="G16" i="1"/>
  <c r="H16" i="1"/>
  <c r="A17" i="1"/>
  <c r="F17" i="1"/>
  <c r="G17" i="1"/>
  <c r="H17" i="1"/>
  <c r="A18" i="1"/>
  <c r="F18" i="1"/>
  <c r="G18" i="1"/>
  <c r="H18" i="1"/>
  <c r="A19" i="1"/>
  <c r="F19" i="1"/>
  <c r="G19" i="1"/>
  <c r="H19" i="1"/>
  <c r="A20" i="1"/>
  <c r="F20" i="1"/>
  <c r="G20" i="1"/>
  <c r="H20" i="1"/>
  <c r="A21" i="1"/>
  <c r="F21" i="1"/>
  <c r="G21" i="1"/>
  <c r="A22" i="1"/>
  <c r="F22" i="1"/>
  <c r="G22" i="1"/>
  <c r="A23" i="1"/>
  <c r="F23" i="1"/>
  <c r="G23" i="1"/>
  <c r="A24" i="1"/>
  <c r="F24" i="1"/>
  <c r="G24" i="1"/>
  <c r="A25" i="1"/>
  <c r="F25" i="1"/>
  <c r="G25" i="1"/>
  <c r="H25" i="1"/>
  <c r="A26" i="1"/>
  <c r="F26" i="1"/>
  <c r="G26" i="1"/>
  <c r="A27" i="1"/>
  <c r="F27" i="1"/>
  <c r="G27" i="1"/>
  <c r="A28" i="1"/>
  <c r="F28" i="1"/>
  <c r="G28" i="1"/>
  <c r="A29" i="1"/>
  <c r="F29" i="1"/>
  <c r="G29" i="1"/>
  <c r="A30" i="1"/>
  <c r="F30" i="1"/>
  <c r="G30" i="1"/>
  <c r="H30" i="1"/>
  <c r="A31" i="1"/>
  <c r="F31" i="1"/>
  <c r="G31" i="1"/>
  <c r="A32" i="1"/>
  <c r="F32" i="1"/>
  <c r="G32" i="1"/>
  <c r="H32" i="1"/>
  <c r="A33" i="1"/>
  <c r="F33" i="1"/>
  <c r="G33" i="1"/>
  <c r="A34" i="1"/>
  <c r="F34" i="1"/>
  <c r="G34" i="1"/>
  <c r="H34" i="1"/>
  <c r="A35" i="1"/>
  <c r="F35" i="1"/>
  <c r="G35" i="1"/>
  <c r="H35" i="1"/>
  <c r="A36" i="1"/>
  <c r="F36" i="1"/>
  <c r="G36" i="1"/>
  <c r="H36" i="1"/>
  <c r="A37" i="1"/>
  <c r="F37" i="1"/>
  <c r="G37" i="1"/>
  <c r="H37" i="1"/>
  <c r="A38" i="1"/>
  <c r="F38" i="1"/>
  <c r="G38" i="1"/>
  <c r="H38" i="1"/>
  <c r="A39" i="1"/>
  <c r="F39" i="1"/>
  <c r="G39" i="1"/>
  <c r="H39" i="1"/>
  <c r="A40" i="1"/>
  <c r="F40" i="1"/>
  <c r="G40" i="1"/>
  <c r="H40" i="1"/>
  <c r="A41" i="1"/>
  <c r="F41" i="1"/>
  <c r="G41" i="1"/>
  <c r="H41" i="1"/>
  <c r="A42" i="1"/>
  <c r="F42" i="1"/>
  <c r="G42" i="1"/>
  <c r="H42" i="1"/>
  <c r="A43" i="1"/>
  <c r="F43" i="1"/>
  <c r="G43" i="1"/>
  <c r="H43" i="1"/>
  <c r="A44" i="1"/>
  <c r="F44" i="1"/>
  <c r="G44" i="1"/>
  <c r="H44" i="1"/>
  <c r="A45" i="1"/>
  <c r="F45" i="1"/>
  <c r="G45" i="1"/>
  <c r="H45" i="1"/>
  <c r="A46" i="1"/>
  <c r="F46" i="1"/>
  <c r="G46" i="1"/>
  <c r="H46" i="1"/>
  <c r="A47" i="1"/>
  <c r="F47" i="1"/>
  <c r="G47" i="1"/>
  <c r="H47" i="1"/>
  <c r="A48" i="1"/>
  <c r="F48" i="1"/>
  <c r="G48" i="1"/>
  <c r="H48" i="1"/>
  <c r="A49" i="1"/>
  <c r="F49" i="1"/>
  <c r="G49" i="1"/>
  <c r="H49" i="1"/>
  <c r="A50" i="1"/>
  <c r="F50" i="1"/>
  <c r="G50" i="1"/>
  <c r="H50" i="1"/>
  <c r="A51" i="1"/>
  <c r="F51" i="1"/>
  <c r="G51" i="1"/>
  <c r="H51" i="1"/>
  <c r="A52" i="1"/>
  <c r="F52" i="1"/>
  <c r="G52" i="1"/>
  <c r="H52" i="1"/>
  <c r="A53" i="1"/>
  <c r="F53" i="1"/>
  <c r="G53" i="1"/>
  <c r="H53" i="1"/>
  <c r="A54" i="1"/>
  <c r="F54" i="1"/>
  <c r="G54" i="1"/>
  <c r="H54" i="1"/>
  <c r="A55" i="1"/>
  <c r="F55" i="1"/>
  <c r="G55" i="1"/>
  <c r="H55" i="1"/>
  <c r="A56" i="1"/>
  <c r="F56" i="1"/>
  <c r="G56" i="1"/>
  <c r="H56" i="1"/>
  <c r="A57" i="1"/>
  <c r="F57" i="1"/>
  <c r="G57" i="1"/>
  <c r="H57" i="1"/>
  <c r="A58" i="1"/>
  <c r="F58" i="1"/>
  <c r="G58" i="1"/>
  <c r="A59" i="1"/>
  <c r="F59" i="1"/>
  <c r="G59" i="1"/>
  <c r="A60" i="1"/>
  <c r="A61" i="1"/>
  <c r="A62" i="1"/>
</calcChain>
</file>

<file path=xl/sharedStrings.xml><?xml version="1.0" encoding="utf-8"?>
<sst xmlns="http://schemas.openxmlformats.org/spreadsheetml/2006/main" count="376" uniqueCount="192">
  <si>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</si>
  <si>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</si>
  <si>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</si>
  <si>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</si>
  <si>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</si>
  <si>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</si>
  <si>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</si>
  <si>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</si>
  <si>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</si>
  <si>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</si>
  <si>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</si>
  <si>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</si>
  <si>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</si>
  <si>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</si>
  <si>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</si>
  <si>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</si>
  <si>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</si>
  <si>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</si>
  <si>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</si>
  <si>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</si>
  <si>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</si>
  <si>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</si>
  <si>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</si>
  <si>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</si>
  <si>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</si>
  <si>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</si>
  <si>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</si>
  <si>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</si>
  <si>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</si>
  <si>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</si>
  <si>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</si>
  <si>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</si>
  <si>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</si>
  <si>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</si>
  <si>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</si>
  <si>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</si>
  <si>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</si>
  <si>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</si>
  <si>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</si>
  <si>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</si>
  <si>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</si>
  <si>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</si>
  <si>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</si>
  <si>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</si>
  <si>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</si>
  <si>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</si>
  <si>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</si>
  <si>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</si>
  <si>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</si>
  <si>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</si>
  <si>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</si>
  <si>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</si>
  <si>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</si>
  <si>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</si>
  <si>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</si>
  <si>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</si>
  <si>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</si>
  <si>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</si>
  <si>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</si>
  <si>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</si>
  <si>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</si>
  <si>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</si>
  <si>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</si>
  <si>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</si>
  <si>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</si>
  <si>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</si>
  <si>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</si>
  <si>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</si>
  <si>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</si>
  <si>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</si>
  <si>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</si>
  <si>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</si>
  <si>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</si>
  <si>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</si>
  <si>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</si>
  <si>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</si>
  <si>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</si>
  <si>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</si>
  <si>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</si>
  <si>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</si>
  <si>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</si>
  <si>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</si>
  <si>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</si>
  <si>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</si>
  <si>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</si>
  <si>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</si>
  <si>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</si>
  <si>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</si>
  <si>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</si>
  <si>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</si>
  <si>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</si>
  <si>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</si>
  <si>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</si>
  <si>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</si>
  <si>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</si>
  <si>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</si>
  <si>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</si>
  <si>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</si>
  <si>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</si>
  <si>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</si>
  <si>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</si>
  <si>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</si>
  <si>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</si>
  <si>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</si>
  <si>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</si>
  <si>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</si>
  <si>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</si>
  <si>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</si>
  <si>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</si>
  <si>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</si>
  <si>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</si>
  <si>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</si>
  <si>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</si>
  <si>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</si>
  <si>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</si>
  <si>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</si>
  <si>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</si>
  <si>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</si>
  <si>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</si>
  <si>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</si>
  <si>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</si>
  <si>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</si>
  <si>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</si>
  <si>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</si>
  <si>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</si>
  <si>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</si>
  <si>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</si>
  <si>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</si>
  <si>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</si>
  <si>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</si>
  <si>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</si>
  <si>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</si>
  <si>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</si>
  <si>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</si>
  <si>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</si>
  <si>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</si>
  <si>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</si>
  <si>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</si>
  <si>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</si>
  <si>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</si>
  <si>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</si>
  <si>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</si>
  <si>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</si>
  <si>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</si>
  <si>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</si>
  <si>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</si>
  <si>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</si>
  <si>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</si>
  <si>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</si>
  <si>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</si>
  <si>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</si>
  <si>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</si>
  <si>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</si>
  <si>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</si>
  <si>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</si>
  <si>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</si>
  <si>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</si>
  <si>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</si>
  <si>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</si>
  <si>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</si>
  <si>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</si>
  <si>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</si>
  <si>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</si>
  <si>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</si>
  <si>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</si>
  <si>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</si>
  <si>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</si>
  <si>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</si>
  <si>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</si>
  <si>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</si>
  <si>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</si>
  <si>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</si>
  <si>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</si>
  <si>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</si>
  <si>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</si>
  <si>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</si>
  <si>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</si>
  <si>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</si>
  <si>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</si>
  <si>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</si>
  <si>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</si>
  <si>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</si>
  <si>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</si>
  <si>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</si>
  <si>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</si>
  <si>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</si>
  <si>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</si>
  <si>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ANDRES GOMEZ</t>
  </si>
  <si>
    <t>Ilustración</t>
  </si>
  <si>
    <t>Clasifica la expresión decimal de las fracciones</t>
  </si>
  <si>
    <t>MA_07_06_REC20</t>
  </si>
  <si>
    <t>Fotografía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</si>
</sst>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4" val="0"/>
</file>

<file path=xl/ctrlProps/ctrlProp3.xml><?xml version="1.0" encoding="utf-8"?>
<formControlPr xmlns="http://schemas.microsoft.com/office/spreadsheetml/2009/9/main" objectType="Drop" dropLines="16" dropStyle="combo" dx="33" fmlaLink="$J$20" fmlaRange="$J$4:$J$19" noThreeD="1" sel="2"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4" val="0"/>
</file>

<file path=xl/ctrlProps/ctrlProp7.xml><?xml version="1.0" encoding="utf-8"?>
<formControlPr xmlns="http://schemas.microsoft.com/office/spreadsheetml/2009/9/main" objectType="Drop" dropLines="16" dropStyle="combo" dx="33" fmlaLink="$J$20" fmlaRange="$J$4:$J$19" noThreeD="1" sel="2"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1</xdr:colOff>
      <xdr:row>9</xdr:row>
      <xdr:rowOff>0</xdr:rowOff>
    </xdr:from>
    <xdr:to>
      <xdr:col>10</xdr:col>
      <xdr:colOff>313108</xdr:colOff>
      <xdr:row>9</xdr:row>
      <xdr:rowOff>1891393</xdr:rowOff>
    </xdr:to>
    <xdr:pic>
      <xdr:nvPicPr>
        <xdr:cNvPr id="2" name="Imagen 1"/>
        <xdr:cNvPicPr>
          <a:picLocks noChangeAspect="1"/>
        </xdr:cNvPicPr>
      </xdr:nvPicPr>
      <xdr:blipFill>
        <a:blip xmlns:r="http://schemas.openxmlformats.org/officeDocument/2006/relationships" r:embed="rId1"/>
        <a:stretch>
          <a:fillRect/>
        </a:stretch>
      </xdr:blipFill>
      <xdr:spPr>
        <a:xfrm>
          <a:off x="13716001" y="2122714"/>
          <a:ext cx="2966500" cy="1891393"/>
        </a:xfrm>
        <a:prstGeom prst="rect">
          <a:avLst/>
        </a:prstGeom>
      </xdr:spPr>
    </xdr:pic>
    <xdr:clientData/>
  </xdr:twoCellAnchor>
  <xdr:twoCellAnchor editAs="oneCell">
    <xdr:from>
      <xdr:col>9</xdr:col>
      <xdr:colOff>68036</xdr:colOff>
      <xdr:row>11</xdr:row>
      <xdr:rowOff>95249</xdr:rowOff>
    </xdr:from>
    <xdr:to>
      <xdr:col>9</xdr:col>
      <xdr:colOff>2639785</xdr:colOff>
      <xdr:row>11</xdr:row>
      <xdr:rowOff>1833235</xdr:rowOff>
    </xdr:to>
    <xdr:pic>
      <xdr:nvPicPr>
        <xdr:cNvPr id="3" name="Imagen 2"/>
        <xdr:cNvPicPr>
          <a:picLocks noChangeAspect="1"/>
        </xdr:cNvPicPr>
      </xdr:nvPicPr>
      <xdr:blipFill>
        <a:blip xmlns:r="http://schemas.openxmlformats.org/officeDocument/2006/relationships" r:embed="rId2"/>
        <a:stretch>
          <a:fillRect/>
        </a:stretch>
      </xdr:blipFill>
      <xdr:spPr>
        <a:xfrm>
          <a:off x="13784036" y="5905499"/>
          <a:ext cx="2571749" cy="1737986"/>
        </a:xfrm>
        <a:prstGeom prst="rect">
          <a:avLst/>
        </a:prstGeom>
      </xdr:spPr>
    </xdr:pic>
    <xdr:clientData/>
  </xdr:twoCellAnchor>
  <xdr:twoCellAnchor editAs="oneCell">
    <xdr:from>
      <xdr:col>9</xdr:col>
      <xdr:colOff>57032</xdr:colOff>
      <xdr:row>12</xdr:row>
      <xdr:rowOff>149679</xdr:rowOff>
    </xdr:from>
    <xdr:to>
      <xdr:col>9</xdr:col>
      <xdr:colOff>2597351</xdr:colOff>
      <xdr:row>12</xdr:row>
      <xdr:rowOff>1877787</xdr:rowOff>
    </xdr:to>
    <xdr:pic>
      <xdr:nvPicPr>
        <xdr:cNvPr id="4" name="Imagen 3"/>
        <xdr:cNvPicPr>
          <a:picLocks noChangeAspect="1"/>
        </xdr:cNvPicPr>
      </xdr:nvPicPr>
      <xdr:blipFill>
        <a:blip xmlns:r="http://schemas.openxmlformats.org/officeDocument/2006/relationships" r:embed="rId3"/>
        <a:stretch>
          <a:fillRect/>
        </a:stretch>
      </xdr:blipFill>
      <xdr:spPr>
        <a:xfrm>
          <a:off x="13773032" y="7878536"/>
          <a:ext cx="2540319" cy="1728108"/>
        </a:xfrm>
        <a:prstGeom prst="rect">
          <a:avLst/>
        </a:prstGeom>
      </xdr:spPr>
    </xdr:pic>
    <xdr:clientData/>
  </xdr:twoCellAnchor>
  <xdr:twoCellAnchor editAs="oneCell">
    <xdr:from>
      <xdr:col>9</xdr:col>
      <xdr:colOff>54429</xdr:colOff>
      <xdr:row>13</xdr:row>
      <xdr:rowOff>54429</xdr:rowOff>
    </xdr:from>
    <xdr:to>
      <xdr:col>9</xdr:col>
      <xdr:colOff>2585357</xdr:colOff>
      <xdr:row>13</xdr:row>
      <xdr:rowOff>1772253</xdr:rowOff>
    </xdr:to>
    <xdr:pic>
      <xdr:nvPicPr>
        <xdr:cNvPr id="5" name="Imagen 4"/>
        <xdr:cNvPicPr>
          <a:picLocks noChangeAspect="1"/>
        </xdr:cNvPicPr>
      </xdr:nvPicPr>
      <xdr:blipFill>
        <a:blip xmlns:r="http://schemas.openxmlformats.org/officeDocument/2006/relationships" r:embed="rId4"/>
        <a:stretch>
          <a:fillRect/>
        </a:stretch>
      </xdr:blipFill>
      <xdr:spPr>
        <a:xfrm>
          <a:off x="13770429" y="9715500"/>
          <a:ext cx="2530928" cy="1717824"/>
        </a:xfrm>
        <a:prstGeom prst="rect">
          <a:avLst/>
        </a:prstGeom>
      </xdr:spPr>
    </xdr:pic>
    <xdr:clientData/>
  </xdr:twoCellAnchor>
  <xdr:twoCellAnchor editAs="oneCell">
    <xdr:from>
      <xdr:col>9</xdr:col>
      <xdr:colOff>51955</xdr:colOff>
      <xdr:row>14</xdr:row>
      <xdr:rowOff>34636</xdr:rowOff>
    </xdr:from>
    <xdr:to>
      <xdr:col>9</xdr:col>
      <xdr:colOff>2645221</xdr:colOff>
      <xdr:row>14</xdr:row>
      <xdr:rowOff>1799004</xdr:rowOff>
    </xdr:to>
    <xdr:pic>
      <xdr:nvPicPr>
        <xdr:cNvPr id="6" name="Imagen 5"/>
        <xdr:cNvPicPr>
          <a:picLocks noChangeAspect="1"/>
        </xdr:cNvPicPr>
      </xdr:nvPicPr>
      <xdr:blipFill>
        <a:blip xmlns:r="http://schemas.openxmlformats.org/officeDocument/2006/relationships" r:embed="rId5"/>
        <a:stretch>
          <a:fillRect/>
        </a:stretch>
      </xdr:blipFill>
      <xdr:spPr>
        <a:xfrm>
          <a:off x="13750637" y="11620500"/>
          <a:ext cx="2593266" cy="176436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55" zoomScaleNormal="55" zoomScalePageLayoutView="140" workbookViewId="0">
      <pane ySplit="9" topLeftCell="A13" activePane="bottomLeft" state="frozen"/>
      <selection pane="bottomLeft" activeCell="B15" sqref="B1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F6B</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7</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71" t="s">
        <v>134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F6B</v>
      </c>
      <c r="F9" s="57" t="s">
        <v>61</v>
      </c>
      <c r="G9" s="57" t="s">
        <v>59</v>
      </c>
      <c r="H9" s="57" t="s">
        <v>60</v>
      </c>
      <c r="I9" s="57" t="s">
        <v>114</v>
      </c>
      <c r="J9" s="18" t="s">
        <v>6</v>
      </c>
      <c r="K9" s="19" t="s">
        <v>7</v>
      </c>
      <c r="O9" s="2" t="str">
        <f>'Definición técnica de imagenes'!A11</f>
        <v>M10B</v>
      </c>
    </row>
    <row r="10" spans="1:16" s="11" customFormat="1" ht="154.5" customHeight="1" x14ac:dyDescent="0.25">
      <c r="A10" s="12" t="str">
        <f>IF(OR(B10&lt;&gt;"",J10&lt;&gt;""),"IMG01","")</f>
        <v>IMG01</v>
      </c>
      <c r="B10" s="62">
        <v>258334664</v>
      </c>
      <c r="C10" s="20" t="str">
        <f t="shared" ref="C10:C41" si="0">IF(OR(B10&lt;&gt;"",J10&lt;&gt;""),IF($G$4="Recurso",CONCATENATE($G$4," ",$G$5),$G$4),"")</f>
        <v>Recurso F6B</v>
      </c>
      <c r="D10" s="63" t="s">
        <v>188</v>
      </c>
      <c r="E10" s="63" t="s">
        <v>155</v>
      </c>
      <c r="F10" s="13" t="str">
        <f t="shared" ref="F10" ca="1" si="1">IF(OR(B10&lt;&gt;"",J10&lt;&gt;""),CONCATENATE($C$7,"_",$A10,IF($G$4="Cuaderno de Estudio","_small",CONCATENATE(IF(I10="","","n"),IF(LEFT($G$5,1)="F",".jpg",".png")))),"")</f>
        <v>MA_07_06_REC20_IMG01n.jpg</v>
      </c>
      <c r="G10" s="13" t="str">
        <f ca="1">IF($F10&lt;&gt;"",IF($G$4="Recurso",VLOOKUP($E10,OFFSET('Definición técnica de imagenes'!$A$1,MATCH($G$5,'Definición técnica de imagenes'!$A$1:$A$104,0)-1,1,COUNTIF('Definición técnica de imagenes'!$A$3:$A$102,$G$5),5),5,FALSE),'Definición técnica de imagenes'!$F$16),"")</f>
        <v>320 x 480 px</v>
      </c>
      <c r="H10" s="13" t="str">
        <f t="shared" ref="H10" ca="1" si="2">IF(AND(I10&lt;&gt;"",I10&lt;&gt;0),IF(OR(B10&lt;&gt;"",J10&lt;&gt;""),CONCATENATE($C$7,"_",$A10,IF($G$4="Cuaderno de Estudio","_zoom",CONCATENATE("a",IF(LEFT($G$5,1)="F",".jpg",".png")))),""),"")</f>
        <v>MA_07_06_REC20_IMG01a.jpg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458 px</v>
      </c>
      <c r="J10" s="63"/>
      <c r="K10" s="64"/>
      <c r="O10" s="2" t="str">
        <f>'Definición técnica de imagenes'!A12</f>
        <v>M12D</v>
      </c>
    </row>
    <row r="11" spans="1:16" s="11" customFormat="1" ht="135.75" customHeight="1" x14ac:dyDescent="0.25">
      <c r="A11" s="12" t="str">
        <f t="shared" ref="A11:A18" si="3">IF(OR(B11&lt;&gt;"",J11&lt;&gt;""),CONCATENATE(LEFT(A10,3),IF(MID(A10,4,2)+1&lt;10,CONCATENATE("0",MID(A10,4,2)+1))),"")</f>
        <v>IMG02</v>
      </c>
      <c r="B11" s="62">
        <v>141858643</v>
      </c>
      <c r="C11" s="20" t="str">
        <f t="shared" si="0"/>
        <v>Recurso F6B</v>
      </c>
      <c r="D11" s="63" t="s">
        <v>191</v>
      </c>
      <c r="E11" s="63" t="s">
        <v>155</v>
      </c>
      <c r="F11" s="13" t="str">
        <f t="shared" ref="F11:F74" ca="1" si="4">IF(OR(B11&lt;&gt;"",J11&lt;&gt;""),CONCATENATE($C$7,"_",$A11,IF($G$4="Cuaderno de Estudio","_small",CONCATENATE(IF(I11="","","n"),IF(LEFT($G$5,1)="F",".jpg",".png")))),"")</f>
        <v>MA_07_06_REC20_IMG02n.jpg</v>
      </c>
      <c r="G11" s="13" t="str">
        <f ca="1">IF($F11&lt;&gt;"",IF($G$4="Recurso",VLOOKUP($E11,OFFSET('Definición técnica de imagenes'!$A$1,MATCH($G$5,'Definición técnica de imagenes'!$A$1:$A$104,0)-1,1,COUNTIF('Definición técnica de imagenes'!$A$3:$A$102,$G$5),5),5,FALSE),'Definición técnica de imagenes'!$F$16),"")</f>
        <v>320 x 480 px</v>
      </c>
      <c r="H11" s="13" t="str">
        <f t="shared" ref="H11:H74" ca="1" si="5">IF(AND(I11&lt;&gt;"",I11&lt;&gt;0),IF(OR(B11&lt;&gt;"",J11&lt;&gt;""),CONCATENATE($C$7,"_",$A11,IF($G$4="Cuaderno de Estudio","_zoom",CONCATENATE("a",IF(LEFT($G$5,1)="F",".jpg",".png")))),""),"")</f>
        <v>MA_07_06_REC20_IMG02a.jpg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s="64"/>
      <c r="K11" s="65"/>
      <c r="O11" s="2" t="str">
        <f>'Definición técnica de imagenes'!A13</f>
        <v>M101</v>
      </c>
    </row>
    <row r="12" spans="1:16" s="11" customFormat="1" ht="150.75" customHeight="1" x14ac:dyDescent="0.25">
      <c r="A12" s="12" t="str">
        <f t="shared" si="3"/>
        <v>IMG03</v>
      </c>
      <c r="B12" s="62">
        <v>167355323</v>
      </c>
      <c r="C12" s="20" t="str">
        <f t="shared" si="0"/>
        <v>Recurso F6B</v>
      </c>
      <c r="D12" s="63" t="s">
        <v>188</v>
      </c>
      <c r="E12" s="63" t="s">
        <v>155</v>
      </c>
      <c r="F12" s="13" t="str">
        <f t="shared" ca="1" si="4"/>
        <v>MA_07_06_REC20_IMG03n.jpg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MA_07_06_REC20_IMG03a.jpg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c r="K12" s="64"/>
      <c r="O12" s="2" t="str">
        <f>'Definición técnica de imagenes'!A18</f>
        <v>Diaporama F1</v>
      </c>
    </row>
    <row r="13" spans="1:16" s="11" customFormat="1" ht="152.25" customHeight="1" x14ac:dyDescent="0.25">
      <c r="A13" s="12" t="str">
        <f t="shared" si="3"/>
        <v>IMG04</v>
      </c>
      <c r="B13" s="62">
        <v>167355323</v>
      </c>
      <c r="C13" s="20" t="str">
        <f t="shared" si="0"/>
        <v>Recurso F6B</v>
      </c>
      <c r="D13" s="63" t="s">
        <v>188</v>
      </c>
      <c r="E13" s="63" t="s">
        <v>155</v>
      </c>
      <c r="F13" s="13" t="str">
        <f t="shared" ca="1" si="4"/>
        <v>MA_07_06_REC20_IMG04n.jpg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MA_07_06_REC20_IMG04a.jpg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c r="K13" s="64"/>
      <c r="O13" s="2" t="str">
        <f>'Definición técnica de imagenes'!A19</f>
        <v>F4</v>
      </c>
    </row>
    <row r="14" spans="1:16" s="11" customFormat="1" ht="148.5" customHeight="1" x14ac:dyDescent="0.25">
      <c r="A14" s="12" t="str">
        <f t="shared" si="3"/>
        <v>IMG05</v>
      </c>
      <c r="B14" s="62">
        <v>167355323</v>
      </c>
      <c r="C14" s="20" t="str">
        <f t="shared" si="0"/>
        <v>Recurso F6B</v>
      </c>
      <c r="D14" s="63" t="s">
        <v>188</v>
      </c>
      <c r="E14" s="63" t="s">
        <v>155</v>
      </c>
      <c r="F14" s="13" t="str">
        <f t="shared" ca="1" si="4"/>
        <v>MA_07_06_REC20_IMG05n.jpg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MA_07_06_REC20_IMG05a.jpg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c r="K14" s="64"/>
      <c r="O14" s="2" t="str">
        <f>'Definición técnica de imagenes'!A22</f>
        <v>F6</v>
      </c>
    </row>
    <row r="15" spans="1:16" s="11" customFormat="1" ht="150" customHeight="1" x14ac:dyDescent="0.25">
      <c r="A15" s="12" t="str">
        <f t="shared" si="3"/>
        <v>IMG06</v>
      </c>
      <c r="B15" s="62">
        <v>167355323</v>
      </c>
      <c r="C15" s="20" t="str">
        <f t="shared" si="0"/>
        <v>Recurso F6B</v>
      </c>
      <c r="D15" s="63" t="s">
        <v>191</v>
      </c>
      <c r="E15" s="63" t="s">
        <v>155</v>
      </c>
      <c r="F15" s="13" t="str">
        <f t="shared" ca="1" si="4"/>
        <v>MA_07_06_REC20_IMG06n.jpg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MA_07_06_REC20_IMG06a.jpg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c r="K15" s="66"/>
      <c r="O15" s="2" t="str">
        <f>'Definición técnica de imagenes'!A24</f>
        <v>F6B</v>
      </c>
    </row>
    <row r="16" spans="1:16" s="11" customFormat="1" ht="133.5" customHeight="1"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170.25" customHeigh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147" customHeigh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35" customHeight="1"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149.25" customHeigh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02" customHeigh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08.75" customHeigh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07.25" customHeigh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92.25" customHeigh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38" customHeigh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02" customHeigh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90" customHeigh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77.25" customHeigh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82.5" customHeigh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28.25" customHeigh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26.75" customHeigh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17" customHeigh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19.25" customHeigh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24.5" customHeigh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31.25" customHeigh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86.25" customHeigh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84.75" customHeigh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87" customHeigh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84.75" customHeigh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46.25" customHeigh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69.75" customHeigh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78.75" customHeigh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82.5" customHeigh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71.25" customHeigh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6.75" customHeigh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10.25" customHeigh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17" customHeigh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13.25" customHeigh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8.25" customHeigh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32" customHeigh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14.75" customHeigh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94.5" customHeigh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11" customHeigh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12.5" customHeigh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35.75" customHeigh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28.25" customHeigh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14.75" customHeigh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29.75" customHeigh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38" customHeigh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MA_06_02_CO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SolicitudGrafica_MA_06_02_CO.xls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MA_06_02_REC10</v>
      </c>
      <c r="E17" s="100"/>
      <c r="F17" s="101"/>
      <c r="J17" s="22">
        <v>14</v>
      </c>
      <c r="K17" s="22">
        <v>14</v>
      </c>
    </row>
    <row r="18" spans="1:11" ht="79.5" thickBot="1" x14ac:dyDescent="0.3">
      <c r="A18" s="33" t="s">
        <v>48</v>
      </c>
      <c r="B18" s="31"/>
      <c r="C18" s="59" t="s">
        <v>120</v>
      </c>
      <c r="D18" s="91" t="str">
        <f>CONCATENATE("SolicitudGrafica_",D17,".xls")</f>
        <v>SolicitudGrafica_MA_06_02_REC10.xls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1</v>
      </c>
      <c r="I20" s="22">
        <v>4</v>
      </c>
      <c r="J20" s="22">
        <v>2</v>
      </c>
      <c r="K20" s="22">
        <v>17</v>
      </c>
    </row>
    <row r="21" spans="1:11" x14ac:dyDescent="0.25">
      <c r="H21" s="22" t="str">
        <f>IF(INDEX(H4:H7,H20)=H4,"MA",IF(INDEX(H4:H7,H20)=H5,"CN",IF(INDEX(H4:H7,H20)=H6,"CS",IF(INDEX(H4:H7,H20)=H7,"LE"))))</f>
        <v>MA</v>
      </c>
      <c r="I21" s="22" t="str">
        <f>CONCATENATE(IF((I20+2)&lt;10,"0",""),I20+2)</f>
        <v>06</v>
      </c>
      <c r="J21" s="22" t="str">
        <f>CONCATENATE(IF(J20&lt;10,"0",""),J20)</f>
        <v>02</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3" activePane="bottomLeft" state="frozen"/>
      <selection pane="bottomLeft" activeCell="A46" sqref="A46"/>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 gomez</dc:creator>
  <cp:lastModifiedBy>Andres Gomez</cp:lastModifiedBy>
  <dcterms:created xsi:type="dcterms:W3CDTF">2014-07-01T23:43:25Z</dcterms:created>
  <dcterms:modified xsi:type="dcterms:W3CDTF">2016-01-14T16:54:46Z</dcterms:modified>
</cp:coreProperties>
</file>