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6310" windowHeight="1072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H13" i="1" s="1"/>
  <c r="I14" i="1"/>
  <c r="I15" i="1"/>
  <c r="I16" i="1"/>
  <c r="I17" i="1"/>
  <c r="H17" i="1" s="1"/>
  <c r="I18" i="1"/>
  <c r="I19" i="1"/>
  <c r="I20" i="1"/>
  <c r="I21" i="1"/>
  <c r="I22" i="1"/>
  <c r="I23" i="1"/>
  <c r="I24" i="1"/>
  <c r="I25" i="1"/>
  <c r="H25" i="1" s="1"/>
  <c r="I26" i="1"/>
  <c r="I27" i="1"/>
  <c r="I28" i="1"/>
  <c r="H28" i="1" s="1"/>
  <c r="I29" i="1"/>
  <c r="H29" i="1" s="1"/>
  <c r="I30" i="1"/>
  <c r="I31" i="1"/>
  <c r="I32" i="1"/>
  <c r="I33" i="1"/>
  <c r="H33" i="1" s="1"/>
  <c r="I34" i="1"/>
  <c r="I35" i="1"/>
  <c r="I36" i="1"/>
  <c r="I37" i="1"/>
  <c r="H37" i="1" s="1"/>
  <c r="I38" i="1"/>
  <c r="I39" i="1"/>
  <c r="I40" i="1"/>
  <c r="I41" i="1"/>
  <c r="H41" i="1" s="1"/>
  <c r="I42" i="1"/>
  <c r="I43" i="1"/>
  <c r="I44" i="1"/>
  <c r="I45" i="1"/>
  <c r="H45" i="1" s="1"/>
  <c r="I46" i="1"/>
  <c r="I47" i="1"/>
  <c r="I48" i="1"/>
  <c r="I49" i="1"/>
  <c r="H49" i="1" s="1"/>
  <c r="I50" i="1"/>
  <c r="I51" i="1"/>
  <c r="I52" i="1"/>
  <c r="I53" i="1"/>
  <c r="H53" i="1" s="1"/>
  <c r="F53" i="1"/>
  <c r="G53" i="1"/>
  <c r="I54" i="1"/>
  <c r="F54" i="1"/>
  <c r="G54" i="1"/>
  <c r="I55" i="1"/>
  <c r="H55" i="1"/>
  <c r="I56" i="1"/>
  <c r="F56" i="1"/>
  <c r="G56" i="1"/>
  <c r="I57" i="1"/>
  <c r="H57" i="1"/>
  <c r="I58" i="1"/>
  <c r="F58" i="1"/>
  <c r="G58" i="1"/>
  <c r="I59" i="1"/>
  <c r="H59" i="1" s="1"/>
  <c r="I60" i="1"/>
  <c r="F60" i="1"/>
  <c r="G60" i="1"/>
  <c r="I61" i="1"/>
  <c r="H61" i="1" s="1"/>
  <c r="I62" i="1"/>
  <c r="H62" i="1" s="1"/>
  <c r="F62" i="1"/>
  <c r="G62" i="1"/>
  <c r="F63" i="1"/>
  <c r="G63" i="1"/>
  <c r="I63" i="1"/>
  <c r="H63" i="1" s="1"/>
  <c r="F64" i="1"/>
  <c r="G64" i="1"/>
  <c r="I64" i="1"/>
  <c r="H64" i="1" s="1"/>
  <c r="F65" i="1"/>
  <c r="G65" i="1"/>
  <c r="I65" i="1"/>
  <c r="H65" i="1" s="1"/>
  <c r="F66" i="1"/>
  <c r="G66" i="1"/>
  <c r="I66" i="1"/>
  <c r="H66" i="1" s="1"/>
  <c r="F67" i="1"/>
  <c r="G67" i="1"/>
  <c r="I67" i="1"/>
  <c r="H67" i="1" s="1"/>
  <c r="F68" i="1"/>
  <c r="G68" i="1"/>
  <c r="I68" i="1"/>
  <c r="H68" i="1" s="1"/>
  <c r="F69" i="1"/>
  <c r="G69" i="1"/>
  <c r="I69" i="1"/>
  <c r="H69" i="1" s="1"/>
  <c r="F70" i="1"/>
  <c r="G70" i="1"/>
  <c r="I70" i="1"/>
  <c r="H70" i="1" s="1"/>
  <c r="F71" i="1"/>
  <c r="G71" i="1"/>
  <c r="I71" i="1"/>
  <c r="H71" i="1" s="1"/>
  <c r="F72" i="1"/>
  <c r="G72" i="1"/>
  <c r="I72" i="1"/>
  <c r="H72" i="1" s="1"/>
  <c r="F73" i="1"/>
  <c r="G73" i="1"/>
  <c r="I73" i="1"/>
  <c r="H73" i="1" s="1"/>
  <c r="F74" i="1"/>
  <c r="G74" i="1"/>
  <c r="I74" i="1"/>
  <c r="H74" i="1" s="1"/>
  <c r="F75" i="1"/>
  <c r="G75" i="1"/>
  <c r="I75" i="1"/>
  <c r="H75" i="1" s="1"/>
  <c r="F76" i="1"/>
  <c r="G76" i="1"/>
  <c r="I76" i="1"/>
  <c r="H76" i="1" s="1"/>
  <c r="F77" i="1"/>
  <c r="G77" i="1"/>
  <c r="I77" i="1"/>
  <c r="H77" i="1" s="1"/>
  <c r="F78" i="1"/>
  <c r="G78" i="1"/>
  <c r="I78" i="1"/>
  <c r="H78" i="1" s="1"/>
  <c r="F79" i="1"/>
  <c r="G79" i="1"/>
  <c r="I79" i="1"/>
  <c r="H79" i="1" s="1"/>
  <c r="F80" i="1"/>
  <c r="G80" i="1"/>
  <c r="I80" i="1"/>
  <c r="H80" i="1" s="1"/>
  <c r="F81" i="1"/>
  <c r="G81" i="1"/>
  <c r="I81" i="1"/>
  <c r="H81" i="1" s="1"/>
  <c r="F82" i="1"/>
  <c r="G82" i="1"/>
  <c r="I82" i="1"/>
  <c r="H82" i="1" s="1"/>
  <c r="F83" i="1"/>
  <c r="G83" i="1"/>
  <c r="I83" i="1"/>
  <c r="H83" i="1" s="1"/>
  <c r="F84" i="1"/>
  <c r="G84" i="1"/>
  <c r="I84" i="1"/>
  <c r="H84" i="1" s="1"/>
  <c r="F85" i="1"/>
  <c r="G85" i="1"/>
  <c r="I85" i="1"/>
  <c r="H85" i="1" s="1"/>
  <c r="F86" i="1"/>
  <c r="G86" i="1"/>
  <c r="I86" i="1"/>
  <c r="H86" i="1" s="1"/>
  <c r="F87" i="1"/>
  <c r="G87" i="1"/>
  <c r="I87" i="1"/>
  <c r="H87" i="1" s="1"/>
  <c r="F88" i="1"/>
  <c r="G88" i="1"/>
  <c r="I88" i="1"/>
  <c r="H88" i="1" s="1"/>
  <c r="F89" i="1"/>
  <c r="G89" i="1"/>
  <c r="I89" i="1"/>
  <c r="H89" i="1" s="1"/>
  <c r="A89" i="1"/>
  <c r="A90"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58" i="1"/>
  <c r="H54" i="1"/>
  <c r="F61" i="1"/>
  <c r="G61" i="1"/>
  <c r="F59" i="1"/>
  <c r="G59" i="1"/>
  <c r="F57" i="1"/>
  <c r="G57" i="1"/>
  <c r="F55" i="1"/>
  <c r="G55" i="1"/>
  <c r="F52" i="1"/>
  <c r="G52" i="1"/>
  <c r="H52" i="1"/>
  <c r="F51" i="1"/>
  <c r="G51" i="1"/>
  <c r="H51" i="1"/>
  <c r="F50" i="1"/>
  <c r="G50" i="1"/>
  <c r="H50" i="1"/>
  <c r="F49" i="1"/>
  <c r="G49" i="1"/>
  <c r="F48" i="1"/>
  <c r="G48" i="1"/>
  <c r="H48" i="1"/>
  <c r="F47" i="1"/>
  <c r="G47" i="1"/>
  <c r="H47" i="1"/>
  <c r="F46" i="1"/>
  <c r="G46" i="1"/>
  <c r="H46" i="1"/>
  <c r="F45" i="1"/>
  <c r="G45" i="1"/>
  <c r="F44" i="1"/>
  <c r="G44" i="1"/>
  <c r="H44" i="1"/>
  <c r="F43" i="1"/>
  <c r="G43" i="1"/>
  <c r="H43" i="1"/>
  <c r="F42" i="1"/>
  <c r="G42" i="1"/>
  <c r="H42" i="1"/>
  <c r="F41" i="1"/>
  <c r="G41" i="1"/>
  <c r="F40" i="1"/>
  <c r="G40" i="1"/>
  <c r="H40" i="1"/>
  <c r="F39" i="1"/>
  <c r="G39" i="1"/>
  <c r="H39" i="1"/>
  <c r="F38" i="1"/>
  <c r="G38" i="1"/>
  <c r="H38" i="1"/>
  <c r="F37" i="1"/>
  <c r="G37" i="1"/>
  <c r="F36" i="1"/>
  <c r="G36" i="1"/>
  <c r="H36" i="1"/>
  <c r="F35" i="1"/>
  <c r="G35" i="1"/>
  <c r="H35" i="1"/>
  <c r="A34" i="1"/>
  <c r="F34" i="1"/>
  <c r="G34" i="1"/>
  <c r="H34" i="1"/>
  <c r="A33" i="1"/>
  <c r="F33" i="1"/>
  <c r="G33" i="1"/>
  <c r="A32" i="1"/>
  <c r="F32" i="1"/>
  <c r="G32" i="1"/>
  <c r="H32" i="1"/>
  <c r="A31" i="1"/>
  <c r="F31" i="1"/>
  <c r="G31" i="1"/>
  <c r="H31" i="1"/>
  <c r="A30" i="1"/>
  <c r="F30" i="1"/>
  <c r="G30" i="1"/>
  <c r="H30" i="1"/>
  <c r="A29" i="1"/>
  <c r="F29" i="1"/>
  <c r="G29" i="1"/>
  <c r="A25" i="1"/>
  <c r="A26" i="1"/>
  <c r="A27" i="1"/>
  <c r="A28" i="1"/>
  <c r="F28" i="1"/>
  <c r="G28" i="1"/>
  <c r="F27" i="1"/>
  <c r="G27" i="1"/>
  <c r="H27" i="1"/>
  <c r="F26" i="1"/>
  <c r="G26" i="1"/>
  <c r="H26" i="1"/>
  <c r="F25" i="1"/>
  <c r="G25" i="1"/>
  <c r="A20" i="1"/>
  <c r="A21" i="1"/>
  <c r="A22" i="1"/>
  <c r="A23" i="1"/>
  <c r="A24" i="1"/>
  <c r="F24" i="1"/>
  <c r="G24" i="1"/>
  <c r="H24" i="1"/>
  <c r="F23" i="1"/>
  <c r="G23" i="1"/>
  <c r="H23" i="1"/>
  <c r="F22" i="1"/>
  <c r="G22" i="1"/>
  <c r="H22" i="1"/>
  <c r="F21" i="1"/>
  <c r="G21" i="1"/>
  <c r="H21" i="1"/>
  <c r="F20" i="1"/>
  <c r="G20" i="1"/>
  <c r="H20" i="1"/>
  <c r="A11" i="1"/>
  <c r="A12" i="1"/>
  <c r="A13" i="1"/>
  <c r="A14" i="1"/>
  <c r="A15" i="1"/>
  <c r="A16" i="1"/>
  <c r="A17" i="1"/>
  <c r="A18" i="1"/>
  <c r="A19" i="1"/>
  <c r="F19" i="1"/>
  <c r="G19" i="1"/>
  <c r="H19" i="1"/>
  <c r="F18" i="1"/>
  <c r="G18" i="1"/>
  <c r="H18" i="1"/>
  <c r="F17" i="1"/>
  <c r="G17" i="1"/>
  <c r="F16" i="1"/>
  <c r="G16" i="1"/>
  <c r="H16" i="1"/>
  <c r="F15" i="1"/>
  <c r="G15" i="1"/>
  <c r="H15" i="1"/>
  <c r="F14" i="1"/>
  <c r="G14" i="1"/>
  <c r="H14" i="1"/>
  <c r="F13" i="1"/>
  <c r="G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C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<sst xmlns="http://schemas.openxmlformats.org/spreadsheetml/2006/main" count="463" uniqueCount="242">
  <si>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</si>
  <si>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</si>
  <si>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</si>
  <si>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</si>
  <si>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</si>
  <si>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</si>
  <si>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</si>
  <si>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</si>
  <si>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</si>
  <si>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</si>
  <si>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</si>
  <si>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</si>
  <si>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</si>
  <si>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</si>
  <si>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</si>
  <si>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</si>
  <si>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</si>
  <si>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</si>
  <si>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</si>
  <si>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</si>
  <si>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</si>
  <si>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</si>
  <si>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</si>
  <si>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</si>
  <si>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</si>
  <si>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</si>
  <si>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</si>
  <si>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</si>
  <si>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</si>
  <si>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</si>
  <si>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</si>
  <si>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</si>
  <si>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</si>
  <si>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</si>
  <si>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</si>
  <si>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</si>
  <si>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</si>
  <si>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</si>
  <si>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</si>
  <si>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</si>
  <si>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</si>
  <si>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</si>
  <si>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</si>
  <si>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</si>
  <si>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</si>
  <si>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</si>
  <si>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</si>
  <si>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</si>
  <si>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</si>
  <si>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</si>
  <si>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</si>
  <si>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</si>
  <si>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</si>
  <si>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</si>
  <si>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</si>
  <si>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</si>
  <si>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</si>
  <si>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</si>
  <si>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</si>
  <si>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</si>
  <si>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</si>
  <si>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</si>
  <si>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</si>
  <si>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</si>
  <si>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</si>
  <si>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</si>
  <si>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</si>
  <si>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</si>
  <si>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</si>
  <si>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</si>
  <si>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</si>
  <si>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</si>
  <si>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</si>
  <si>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</si>
  <si>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</si>
  <si>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</si>
  <si>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</si>
  <si>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</si>
  <si>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</si>
  <si>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</si>
  <si>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</si>
  <si>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</si>
  <si>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</si>
  <si>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</si>
  <si>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</si>
  <si>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</si>
  <si>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</si>
  <si>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</si>
  <si>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</si>
  <si>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</si>
  <si>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</si>
  <si>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</si>
  <si>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</si>
  <si>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</si>
  <si>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</si>
  <si>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</si>
  <si>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</si>
  <si>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</si>
  <si>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</si>
  <si>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</si>
  <si>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</si>
  <si>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</si>
  <si>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</si>
  <si>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</si>
  <si>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</si>
  <si>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</si>
  <si>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</si>
  <si>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</si>
  <si>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</si>
  <si>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</si>
  <si>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</si>
  <si>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</si>
  <si>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</si>
  <si>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</si>
  <si>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</si>
  <si>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</si>
  <si>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</si>
  <si>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</si>
  <si>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</si>
  <si>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</si>
  <si>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</si>
  <si>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</si>
  <si>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</si>
  <si>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</si>
  <si>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</si>
  <si>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</si>
  <si>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</si>
  <si>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</si>
  <si>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</si>
  <si>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</si>
  <si>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</si>
  <si>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</si>
  <si>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</si>
  <si>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</si>
  <si>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</si>
  <si>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</si>
  <si>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</si>
  <si>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</si>
  <si>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</si>
  <si>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</si>
  <si>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</si>
  <si>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</si>
  <si>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</si>
  <si>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</si>
  <si>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</si>
  <si>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</si>
  <si>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</si>
  <si>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</si>
  <si>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</si>
  <si>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</si>
  <si>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</si>
  <si>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</si>
  <si>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</si>
  <si>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</si>
  <si>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</si>
  <si>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</si>
  <si>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</si>
  <si>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</si>
  <si>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</si>
  <si>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</si>
  <si>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</si>
  <si>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</si>
  <si>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</si>
  <si>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</si>
  <si>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</si>
  <si>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</si>
  <si>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</si>
  <si>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</si>
  <si>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</si>
  <si>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</si>
  <si>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</si>
  <si>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</si>
  <si>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</si>
  <si>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</si>
  <si>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</si>
  <si>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</si>
  <si>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</si>
  <si>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</si>
  <si>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</si>
  <si>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</si>
  <si>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</si>
  <si>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</si>
  <si>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</si>
  <si>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</si>
  <si>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</si>
  <si>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</si>
  <si>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</si>
  <si>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Cuaderno de Estudio</t>
  </si>
  <si>
    <t xml:space="preserve">Cuerpos geométricos  </t>
  </si>
  <si>
    <t>MA_09_11_CO</t>
  </si>
  <si>
    <t>Fotografía</t>
  </si>
  <si>
    <t xml:space="preserve">Edificios </t>
  </si>
  <si>
    <t>http://www.shutterstock.com/subscribe?clicksrc=inline_thumb</t>
  </si>
  <si>
    <t>Ilustración</t>
  </si>
  <si>
    <t xml:space="preserve">Rectángulo y cilindro </t>
  </si>
  <si>
    <t xml:space="preserve">Girando al rectángulo sobre uno de sus lados se genera el cilindro, Las partes del cilindro. 
</t>
  </si>
  <si>
    <t xml:space="preserve">Objetos con forma de cilindro </t>
  </si>
  <si>
    <t xml:space="preserve">Triangulo rectángulo y cono  </t>
  </si>
  <si>
    <t xml:space="preserve">Girando el triangulo rectángulo sobre uno de sus catetos se obtiene el cono,  Las partes del cono 
</t>
  </si>
  <si>
    <t>Objetos con forma de cilindro</t>
  </si>
  <si>
    <t xml:space="preserve"> un collage con objetos  reales   que tiene imagen de cilindro:  Tubos, Pilas, Pocillo, rollo de papel, pastas, rayos de bicicleta, carretilla de hilo, lápiz, vaso, lámparas fluorescentes, cable, telescopio.</t>
  </si>
  <si>
    <t xml:space="preserve">un collage con objetos  reales   que tiene forma de cono:Conos de señalización, embudos, barquillos de helado, algunos árboles, sobreros, diseños arquitectónicos, las zanahorias   </t>
  </si>
  <si>
    <t xml:space="preserve">Circunferencia y esfera  </t>
  </si>
  <si>
    <t xml:space="preserve">Girando la circunferencia sobre uno de sus diámetros para obtener la esfera, Las partes de la esfera
</t>
  </si>
  <si>
    <t xml:space="preserve">Objetos con forma de esfera </t>
  </si>
  <si>
    <t xml:space="preserve">un collage con objetos  reales   que tiene forma de esfera: Los planetas, balón, canicas, bolas de billar, naranjas, el sol
</t>
  </si>
  <si>
    <t xml:space="preserve">Poliedro y sus partes </t>
  </si>
  <si>
    <t xml:space="preserve">El cubo es un poliedro.
Las partes del poliedro.
</t>
  </si>
  <si>
    <t xml:space="preserve">Sólidos platónicos </t>
  </si>
  <si>
    <t>http://thumb9.shutterstock.com/display_pic_with_logo/709981/117150046/stock-vector-colorful-set-of-geometric-shapes-platonic-solids-vector-illustration-117150046.jpg</t>
  </si>
  <si>
    <t xml:space="preserve">Pirámide </t>
  </si>
  <si>
    <t>http://image.shutterstock.com/display_pic_with_logo/377611/341290805/stock-photo-giza-egypt-september-tourists-are-walking-near-the-great-pyramid-of-giza-unesco-world-341290805.jpg</t>
  </si>
  <si>
    <t xml:space="preserve">Prisma </t>
  </si>
  <si>
    <t xml:space="preserve"> Prisma y sus partes.</t>
  </si>
  <si>
    <t>Objetos con forma de prisma</t>
  </si>
  <si>
    <t xml:space="preserve">un collage con objetos  reales   que tiene forma de prisma: Cajas, celulares, carpas, ladrillos, edificios, acuarios   </t>
  </si>
  <si>
    <t xml:space="preserve">Pirámide  </t>
  </si>
  <si>
    <t xml:space="preserve">la pirámide y sus partes </t>
  </si>
  <si>
    <t>Construcciones con forma de pirámide</t>
  </si>
  <si>
    <t xml:space="preserve">un collage con objetos  reales   que tiene forma de piramide:Construcciones arquitectónicas, ideas de jerarquización. </t>
  </si>
  <si>
    <t xml:space="preserve">Trapecio y tronco de cono </t>
  </si>
  <si>
    <t xml:space="preserve">girando al trapecio rectangular por su lado perpendicular a las bases se genera un tronco de cono 
 las partes del tronco de cono. 
</t>
  </si>
  <si>
    <t xml:space="preserve">Construcciones con forma de tronco de cono </t>
  </si>
  <si>
    <t>un collage con objetos  reales   que tiene forma de piramide:  Maceta, lámpara,  balde,  tambores, cestos, diseño de las construcciones.</t>
  </si>
  <si>
    <t xml:space="preserve">Tronco de pirámide </t>
  </si>
  <si>
    <t xml:space="preserve"> Tronco de pirámide y sus partes </t>
  </si>
  <si>
    <t xml:space="preserve">Mapa del mundo </t>
  </si>
  <si>
    <t>http://image.shutterstock.com/display_pic_with_logo/82956/82956,1314341677,23/stock-photo-antique-map-of-the-world-antique-map-by-ortelius-circa-83735404.jpg</t>
  </si>
  <si>
    <t xml:space="preserve">Proyecciones cartográficas </t>
  </si>
  <si>
    <t>https://upload.wikimedia.org/wikipedia/commons/thumb/f/f8/Netzentwuerfe.png/300px-Netzentwuerfe.png</t>
  </si>
  <si>
    <t xml:space="preserve">Esquema proyección cilíndrica </t>
  </si>
  <si>
    <t>https://upload.wikimedia.org/wikipedia/commons/5/52/Projection_cylindrique.jpg</t>
  </si>
  <si>
    <t xml:space="preserve">Resultado de una proyección cilíndrica de la tierra  </t>
  </si>
  <si>
    <t>http://thumb7.shutterstock.com/display_pic_with_logo/78065/129602879/stock-photo-original-old-hand-coloured-map-of-the-world-on-mercators-projection-circa-the-countries-are-129602879.jpg</t>
  </si>
  <si>
    <t xml:space="preserve">Esquema proyección cónica </t>
  </si>
  <si>
    <t>https://upload.wikimedia.org/wikipedia/commons/8/85/Projection_conique.jpg</t>
  </si>
  <si>
    <t xml:space="preserve">Resultado de una proyección cónica desde el hemisferio norte de la tierra  </t>
  </si>
  <si>
    <t>http://thumb9.shutterstock.com/display_pic_with_logo/222136/222136,1231105197,2/stock-vector-a-colored-vector-map-of-the-northern-hemisphere-using-the-albers-projection-showing-a-map-grid-and-22768246.jpg</t>
  </si>
  <si>
    <t xml:space="preserve">Esquema proyección acimutal </t>
  </si>
  <si>
    <t>https://upload.wikimedia.org/wikipedia/commons/thumb/5/5d/Projection_azimutale_gnomonique.jpg/280px-Projection_azimutale_gnomonique.jpg</t>
  </si>
  <si>
    <t xml:space="preserve">Resultado de una proyección acimutal desde el polo norte de la tierra  </t>
  </si>
  <si>
    <t>http://thumb101.shutterstock.com/display_pic_with_logo/222136/222136,1231106501,3/stock-vector-a-colored-vector-map-of-the-northern-hemisphere-with-a-map-grid-that-uses-a-polar-stereographic-22769116.jpg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</si>
</sst>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4" fillId="0" borderId="0" xfId="51" applyAlignment="1">
      <alignment vertical="center"/>
    </xf>
    <xf numFmtId="0" fontId="4" fillId="0" borderId="0" xfId="5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humb7.shutterstock.com/display_pic_with_logo/78065/129602879/stock-photo-original-old-hand-coloured-map-of-the-world-on-mercators-projection-circa-the-countries-are-129602879.jpg" TargetMode="External"/><Relationship Id="rId13" Type="http://schemas.openxmlformats.org/officeDocument/2006/relationships/printerSettings" Target="../printerSettings/printerSettings1.bin"/><Relationship Id="rId3" Type="http://schemas.openxmlformats.org/officeDocument/2006/relationships/hyperlink" Target="http://thumb9.shutterstock.com/display_pic_with_logo/709981/117150046/stock-vector-colorful-set-of-geometric-shapes-platonic-solids-vector-illustration-117150046.jpg" TargetMode="External"/><Relationship Id="rId7" Type="http://schemas.openxmlformats.org/officeDocument/2006/relationships/hyperlink" Target="https://upload.wikimedia.org/wikipedia/commons/5/52/Projection_cylindrique.jpg" TargetMode="External"/><Relationship Id="rId12" Type="http://schemas.openxmlformats.org/officeDocument/2006/relationships/hyperlink" Target="http://thumb101.shutterstock.com/display_pic_with_logo/222136/222136,1231106501,3/stock-vector-a-colored-vector-map-of-the-northern-hemisphere-with-a-map-grid-that-uses-a-polar-stereographic-22769116.jpg" TargetMode="External"/><Relationship Id="rId2" Type="http://schemas.openxmlformats.org/officeDocument/2006/relationships/hyperlink" Target="http://www.shutterstock.com/subscribe?clicksrc=inline_thumb" TargetMode="External"/><Relationship Id="rId1" Type="http://schemas.openxmlformats.org/officeDocument/2006/relationships/hyperlink" Target="http://www.shutterstock.com/subscribe?clicksrc=inline_thumb" TargetMode="External"/><Relationship Id="rId6" Type="http://schemas.openxmlformats.org/officeDocument/2006/relationships/hyperlink" Target="https://upload.wikimedia.org/wikipedia/commons/thumb/f/f8/Netzentwuerfe.png/300px-Netzentwuerfe.png" TargetMode="External"/><Relationship Id="rId11" Type="http://schemas.openxmlformats.org/officeDocument/2006/relationships/hyperlink" Target="https://upload.wikimedia.org/wikipedia/commons/thumb/5/5d/Projection_azimutale_gnomonique.jpg/280px-Projection_azimutale_gnomonique.jpg" TargetMode="External"/><Relationship Id="rId5" Type="http://schemas.openxmlformats.org/officeDocument/2006/relationships/hyperlink" Target="http://image.shutterstock.com/display_pic_with_logo/82956/82956,1314341677,23/stock-photo-antique-map-of-the-world-antique-map-by-ortelius-circa-83735404.jpg" TargetMode="External"/><Relationship Id="rId10" Type="http://schemas.openxmlformats.org/officeDocument/2006/relationships/hyperlink" Target="http://thumb9.shutterstock.com/display_pic_with_logo/222136/222136,1231105197,2/stock-vector-a-colored-vector-map-of-the-northern-hemisphere-using-the-albers-projection-showing-a-map-grid-and-22768246.jpg" TargetMode="External"/><Relationship Id="rId4" Type="http://schemas.openxmlformats.org/officeDocument/2006/relationships/hyperlink" Target="http://image.shutterstock.com/display_pic_with_logo/377611/341290805/stock-photo-giza-egypt-september-tourists-are-walking-near-the-great-pyramid-of-giza-unesco-world-341290805.jpg" TargetMode="External"/><Relationship Id="rId9" Type="http://schemas.openxmlformats.org/officeDocument/2006/relationships/hyperlink" Target="https://upload.wikimedia.org/wikipedia/commons/8/85/Projection_conique.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D11" sqref="D1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7" t="s">
        <v>21</v>
      </c>
      <c r="D2" s="88"/>
      <c r="F2" s="80" t="s">
        <v>0</v>
      </c>
      <c r="G2" s="81"/>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9">
        <v>9</v>
      </c>
      <c r="D3" s="90"/>
      <c r="F3" s="82">
        <v>42399</v>
      </c>
      <c r="G3" s="83"/>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9" t="s">
        <v>188</v>
      </c>
      <c r="D4" s="90"/>
      <c r="E4" s="5"/>
      <c r="F4" s="37" t="s">
        <v>55</v>
      </c>
      <c r="G4" s="61" t="s">
        <v>187</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91"/>
      <c r="D5" s="92"/>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4" t="s">
        <v>62</v>
      </c>
      <c r="G8" s="85"/>
      <c r="H8" s="85"/>
      <c r="I8" s="86"/>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5.75" x14ac:dyDescent="0.25">
      <c r="A10" s="12" t="str">
        <f>IF(OR(B10&lt;&gt;"",J10&lt;&gt;""),"IMG01","")</f>
        <v>IMG01</v>
      </c>
      <c r="B10" s="78" t="s">
        <v>192</v>
      </c>
      <c r="C10" s="20" t="str">
        <f t="shared" ref="C10:C41" si="0">IF(OR(B10&lt;&gt;"",J10&lt;&gt;""),IF($G$4="Recurso",CONCATENATE($G$4," ",$G$5),$G$4),"")</f>
        <v>Cuaderno de Estudio</v>
      </c>
      <c r="D10" s="63" t="s">
        <v>190</v>
      </c>
      <c r="E10" s="63" t="s">
        <v>153</v>
      </c>
      <c r="F10" s="13" t="str">
        <f t="shared" ref="F10" si="1">IF(OR(B10&lt;&gt;"",J10&lt;&gt;""),CONCATENATE($C$7,"_",$A10,IF($G$4="Cuaderno de Estudio","_small",CONCATENATE(IF(I10="","","n"),IF(LEFT($G$5,1)="F",".jpg",".png")))),"")</f>
        <v>MA_09_11_CO_IMG01_small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MA_09_11_CO_IMG01_zoom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c r="C11" s="20" t="str">
        <f t="shared" si="0"/>
        <v>Cuaderno de Estudio</v>
      </c>
      <c r="D11" s="63" t="s">
        <v>193</v>
      </c>
      <c r="E11" s="63" t="s">
        <v>153</v>
      </c>
      <c r="F11" s="13" t="str">
        <f t="shared" ref="F11:F74" si="4">IF(OR(B11&lt;&gt;"",J11&lt;&gt;""),CONCATENATE($C$7,"_",$A11,IF($G$4="Cuaderno de Estudio","_small",CONCATENATE(IF(I11="","","n"),IF(LEFT($G$5,1)="F",".jpg",".png")))),"")</f>
        <v>MA_09_11_CO_IMG02_small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MA_09_11_CO_IMG02_zoom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194</v>
      </c>
      <c r="K11" s="65" t="s">
        <v>195</v>
      </c>
      <c r="O11" s="2" t="str">
        <f>'Definición técnica de imagenes'!A13</f>
        <v>M101</v>
      </c>
    </row>
    <row r="12" spans="1:16" s="11" customFormat="1" ht="81" x14ac:dyDescent="0.25">
      <c r="A12" s="12" t="str">
        <f t="shared" si="3"/>
        <v>IMG03</v>
      </c>
      <c r="B12" s="62"/>
      <c r="C12" s="20" t="str">
        <f t="shared" si="0"/>
        <v>Cuaderno de Estudio</v>
      </c>
      <c r="D12" s="63" t="s">
        <v>193</v>
      </c>
      <c r="E12" s="63" t="s">
        <v>153</v>
      </c>
      <c r="F12" s="13" t="str">
        <f t="shared" si="4"/>
        <v>MA_09_11_CO_IMG03_small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MA_09_11_CO_IMG03_zoom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196</v>
      </c>
      <c r="K12" s="64" t="s">
        <v>200</v>
      </c>
      <c r="O12" s="2" t="str">
        <f>'Definición técnica de imagenes'!A18</f>
        <v>Diaporama F1</v>
      </c>
    </row>
    <row r="13" spans="1:16" s="11" customFormat="1" ht="67.5" x14ac:dyDescent="0.25">
      <c r="A13" s="12" t="str">
        <f t="shared" si="3"/>
        <v>IMG04</v>
      </c>
      <c r="B13" s="62"/>
      <c r="C13" s="20" t="str">
        <f t="shared" si="0"/>
        <v>Cuaderno de Estudio</v>
      </c>
      <c r="D13" s="63" t="s">
        <v>193</v>
      </c>
      <c r="E13" s="63" t="s">
        <v>153</v>
      </c>
      <c r="F13" s="13" t="str">
        <f t="shared" si="4"/>
        <v>MA_09_11_CO_IMG04_small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MA_09_11_CO_IMG04_zoom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197</v>
      </c>
      <c r="K13" s="64" t="s">
        <v>198</v>
      </c>
      <c r="O13" s="2" t="str">
        <f>'Definición técnica de imagenes'!A19</f>
        <v>F4</v>
      </c>
    </row>
    <row r="14" spans="1:16" s="11" customFormat="1" ht="81" x14ac:dyDescent="0.25">
      <c r="A14" s="12" t="str">
        <f t="shared" si="3"/>
        <v>IMG05</v>
      </c>
      <c r="B14" s="62"/>
      <c r="C14" s="20" t="str">
        <f t="shared" si="0"/>
        <v>Cuaderno de Estudio</v>
      </c>
      <c r="D14" s="63" t="s">
        <v>193</v>
      </c>
      <c r="E14" s="63" t="s">
        <v>153</v>
      </c>
      <c r="F14" s="13" t="str">
        <f t="shared" si="4"/>
        <v>MA_09_11_CO_IMG05_small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MA_09_11_CO_IMG05_zoom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199</v>
      </c>
      <c r="K14" s="64" t="s">
        <v>201</v>
      </c>
      <c r="O14" s="2" t="str">
        <f>'Definición técnica de imagenes'!A22</f>
        <v>F6</v>
      </c>
    </row>
    <row r="15" spans="1:16" s="11" customFormat="1" ht="54" x14ac:dyDescent="0.25">
      <c r="A15" s="12" t="str">
        <f t="shared" si="3"/>
        <v>IMG06</v>
      </c>
      <c r="B15" s="62"/>
      <c r="C15" s="20" t="str">
        <f t="shared" si="0"/>
        <v>Cuaderno de Estudio</v>
      </c>
      <c r="D15" s="63" t="s">
        <v>193</v>
      </c>
      <c r="E15" s="63" t="s">
        <v>153</v>
      </c>
      <c r="F15" s="13" t="str">
        <f t="shared" si="4"/>
        <v>MA_09_11_CO_IMG06_small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MA_09_11_CO_IMG06_zoom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202</v>
      </c>
      <c r="K15" s="66" t="s">
        <v>203</v>
      </c>
      <c r="O15" s="2" t="str">
        <f>'Definición técnica de imagenes'!A24</f>
        <v>F6B</v>
      </c>
    </row>
    <row r="16" spans="1:16" s="11" customFormat="1" ht="85.5" x14ac:dyDescent="0.3">
      <c r="A16" s="12" t="str">
        <f t="shared" si="3"/>
        <v>IMG07</v>
      </c>
      <c r="B16" s="62"/>
      <c r="C16" s="20" t="str">
        <f t="shared" si="0"/>
        <v>Cuaderno de Estudio</v>
      </c>
      <c r="D16" s="63" t="s">
        <v>193</v>
      </c>
      <c r="E16" s="63" t="s">
        <v>153</v>
      </c>
      <c r="F16" s="13" t="str">
        <f t="shared" si="4"/>
        <v>MA_09_11_CO_IMG07_small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MA_09_11_CO_IMG07_zoom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204</v>
      </c>
      <c r="K16" s="68" t="s">
        <v>205</v>
      </c>
      <c r="O16" s="2" t="str">
        <f>'Definición técnica de imagenes'!A25</f>
        <v>F7</v>
      </c>
    </row>
    <row r="17" spans="1:15" s="11" customFormat="1" ht="40.5" x14ac:dyDescent="0.25">
      <c r="A17" s="12" t="str">
        <f t="shared" si="3"/>
        <v>IMG08</v>
      </c>
      <c r="B17" s="62"/>
      <c r="C17" s="20" t="str">
        <f t="shared" si="0"/>
        <v>Cuaderno de Estudio</v>
      </c>
      <c r="D17" s="63" t="s">
        <v>193</v>
      </c>
      <c r="E17" s="63" t="s">
        <v>153</v>
      </c>
      <c r="F17" s="13" t="str">
        <f t="shared" si="4"/>
        <v>MA_09_11_CO_IMG08_small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MA_09_11_CO_IMG08_zoom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206</v>
      </c>
      <c r="K17" s="66" t="s">
        <v>207</v>
      </c>
      <c r="O17" s="2" t="str">
        <f>'Definición técnica de imagenes'!A27</f>
        <v>F7B</v>
      </c>
    </row>
    <row r="18" spans="1:15" s="11" customFormat="1" ht="15.75" x14ac:dyDescent="0.25">
      <c r="A18" s="12" t="str">
        <f t="shared" si="3"/>
        <v>IMG09</v>
      </c>
      <c r="B18" s="78" t="s">
        <v>209</v>
      </c>
      <c r="C18" s="20" t="str">
        <f t="shared" si="0"/>
        <v>Cuaderno de Estudio</v>
      </c>
      <c r="D18" s="63" t="s">
        <v>190</v>
      </c>
      <c r="E18" s="63" t="s">
        <v>153</v>
      </c>
      <c r="F18" s="13" t="str">
        <f t="shared" si="4"/>
        <v>MA_09_11_CO_IMG09_small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MA_09_11_CO_IMG09_zoom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208</v>
      </c>
      <c r="K18" s="66"/>
      <c r="O18" s="2" t="str">
        <f>'Definición técnica de imagenes'!A30</f>
        <v>F8</v>
      </c>
    </row>
    <row r="19" spans="1:15" s="11" customFormat="1" ht="15.75" x14ac:dyDescent="0.3">
      <c r="A19" s="12" t="str">
        <f t="shared" ref="A19:A50" si="6">IF(OR(B19&lt;&gt;"",J19&lt;&gt;""),CONCATENATE(LEFT(A18,3),IF(MID(A18,4,2)+1&lt;10,CONCATENATE("0",MID(A18,4,2)+1),MID(A18,4,2)+1)),"")</f>
        <v>IMG10</v>
      </c>
      <c r="B19" s="78" t="s">
        <v>211</v>
      </c>
      <c r="C19" s="20" t="str">
        <f t="shared" si="0"/>
        <v>Cuaderno de Estudio</v>
      </c>
      <c r="D19" s="63" t="s">
        <v>190</v>
      </c>
      <c r="E19" s="63" t="s">
        <v>153</v>
      </c>
      <c r="F19" s="13" t="str">
        <f t="shared" si="4"/>
        <v>MA_09_11_CO_IMG10_small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MA_09_11_CO_IMG10_zoom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210</v>
      </c>
      <c r="K19" s="68"/>
      <c r="O19" s="2" t="str">
        <f>'Definición técnica de imagenes'!A31</f>
        <v>F10</v>
      </c>
    </row>
    <row r="20" spans="1:15" s="11" customFormat="1" x14ac:dyDescent="0.25">
      <c r="A20" s="12" t="str">
        <f t="shared" si="6"/>
        <v>IMG11</v>
      </c>
      <c r="B20" s="62"/>
      <c r="C20" s="20" t="str">
        <f t="shared" si="0"/>
        <v>Cuaderno de Estudio</v>
      </c>
      <c r="D20" s="63" t="s">
        <v>193</v>
      </c>
      <c r="E20" s="63" t="s">
        <v>153</v>
      </c>
      <c r="F20" s="13" t="str">
        <f t="shared" si="4"/>
        <v>MA_09_11_CO_IMG11_small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MA_09_11_CO_IMG11_zoom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212</v>
      </c>
      <c r="K20" s="66" t="s">
        <v>213</v>
      </c>
      <c r="O20" s="2" t="str">
        <f>'Definición técnica de imagenes'!A32</f>
        <v>F10B</v>
      </c>
    </row>
    <row r="21" spans="1:15" s="11" customFormat="1" ht="54" x14ac:dyDescent="0.25">
      <c r="A21" s="12" t="str">
        <f t="shared" si="6"/>
        <v>IMG12</v>
      </c>
      <c r="B21" s="62"/>
      <c r="C21" s="20" t="str">
        <f t="shared" si="0"/>
        <v>Cuaderno de Estudio</v>
      </c>
      <c r="D21" s="63" t="s">
        <v>193</v>
      </c>
      <c r="E21" s="63" t="s">
        <v>153</v>
      </c>
      <c r="F21" s="13" t="str">
        <f t="shared" si="4"/>
        <v>MA_09_11_CO_IMG12_small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MA_09_11_CO_IMG12_zoom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214</v>
      </c>
      <c r="K21" s="66" t="s">
        <v>215</v>
      </c>
      <c r="O21" s="2" t="str">
        <f>'Definición técnica de imagenes'!A33</f>
        <v>F11</v>
      </c>
    </row>
    <row r="22" spans="1:15" s="11" customFormat="1" x14ac:dyDescent="0.25">
      <c r="A22" s="12" t="str">
        <f t="shared" si="6"/>
        <v>IMG13</v>
      </c>
      <c r="B22" s="62"/>
      <c r="C22" s="20" t="str">
        <f t="shared" si="0"/>
        <v>Cuaderno de Estudio</v>
      </c>
      <c r="D22" s="63" t="s">
        <v>193</v>
      </c>
      <c r="E22" s="63" t="s">
        <v>153</v>
      </c>
      <c r="F22" s="13" t="str">
        <f t="shared" si="4"/>
        <v>MA_09_11_CO_IMG13_small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MA_09_11_CO_IMG13_zoom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216</v>
      </c>
      <c r="K22" s="69" t="s">
        <v>217</v>
      </c>
      <c r="O22" s="2" t="str">
        <f>'Definición técnica de imagenes'!A34</f>
        <v>F12</v>
      </c>
    </row>
    <row r="23" spans="1:15" s="11" customFormat="1" ht="67.5" x14ac:dyDescent="0.25">
      <c r="A23" s="12" t="str">
        <f t="shared" si="6"/>
        <v>IMG14</v>
      </c>
      <c r="B23" s="62"/>
      <c r="C23" s="20" t="str">
        <f t="shared" si="0"/>
        <v>Cuaderno de Estudio</v>
      </c>
      <c r="D23" s="63" t="s">
        <v>193</v>
      </c>
      <c r="E23" s="63" t="s">
        <v>153</v>
      </c>
      <c r="F23" s="13" t="str">
        <f t="shared" si="4"/>
        <v>MA_09_11_CO_IMG14_small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MA_09_11_CO_IMG14_zoom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218</v>
      </c>
      <c r="K23" s="64" t="s">
        <v>219</v>
      </c>
      <c r="O23" s="2" t="str">
        <f>'Definición técnica de imagenes'!A35</f>
        <v>F13</v>
      </c>
    </row>
    <row r="24" spans="1:15" s="11" customFormat="1" ht="81" x14ac:dyDescent="0.25">
      <c r="A24" s="12" t="str">
        <f t="shared" si="6"/>
        <v>IMG15</v>
      </c>
      <c r="B24" s="62"/>
      <c r="C24" s="20" t="str">
        <f t="shared" si="0"/>
        <v>Cuaderno de Estudio</v>
      </c>
      <c r="D24" s="63" t="s">
        <v>193</v>
      </c>
      <c r="E24" s="63" t="s">
        <v>153</v>
      </c>
      <c r="F24" s="13" t="str">
        <f t="shared" si="4"/>
        <v>MA_09_11_CO_IMG15_small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MA_09_11_CO_IMG15_zoom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t="s">
        <v>220</v>
      </c>
      <c r="K24" s="65" t="s">
        <v>221</v>
      </c>
      <c r="O24" s="2" t="str">
        <f>'Definición técnica de imagenes'!A37</f>
        <v>F13B</v>
      </c>
    </row>
    <row r="25" spans="1:15" s="11" customFormat="1" ht="67.5" x14ac:dyDescent="0.25">
      <c r="A25" s="12" t="str">
        <f t="shared" si="6"/>
        <v>IMG16</v>
      </c>
      <c r="B25" s="62"/>
      <c r="C25" s="20" t="str">
        <f t="shared" si="0"/>
        <v>Cuaderno de Estudio</v>
      </c>
      <c r="D25" s="63" t="s">
        <v>193</v>
      </c>
      <c r="E25" s="63" t="s">
        <v>153</v>
      </c>
      <c r="F25" s="13" t="str">
        <f t="shared" si="4"/>
        <v>MA_09_11_CO_IMG16_small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MA_09_11_CO_IMG16_zoom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222</v>
      </c>
      <c r="K25" s="64" t="s">
        <v>223</v>
      </c>
    </row>
    <row r="26" spans="1:15" s="11" customFormat="1" x14ac:dyDescent="0.25">
      <c r="A26" s="12" t="str">
        <f t="shared" si="6"/>
        <v>IMG17</v>
      </c>
      <c r="B26" s="62"/>
      <c r="C26" s="20" t="str">
        <f t="shared" si="0"/>
        <v>Cuaderno de Estudio</v>
      </c>
      <c r="D26" s="63" t="s">
        <v>193</v>
      </c>
      <c r="E26" s="63" t="s">
        <v>153</v>
      </c>
      <c r="F26" s="13" t="str">
        <f t="shared" si="4"/>
        <v>MA_09_11_CO_IMG17_small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MA_09_11_CO_IMG17_zoom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t="s">
        <v>224</v>
      </c>
      <c r="K26" s="64" t="s">
        <v>225</v>
      </c>
    </row>
    <row r="27" spans="1:15" s="11" customFormat="1" ht="15.75" x14ac:dyDescent="0.25">
      <c r="A27" s="12" t="str">
        <f t="shared" si="6"/>
        <v>IMG18</v>
      </c>
      <c r="B27" s="78" t="s">
        <v>227</v>
      </c>
      <c r="C27" s="20" t="str">
        <f t="shared" si="0"/>
        <v>Cuaderno de Estudio</v>
      </c>
      <c r="D27" s="63" t="s">
        <v>190</v>
      </c>
      <c r="E27" s="63" t="s">
        <v>153</v>
      </c>
      <c r="F27" s="13" t="str">
        <f t="shared" si="4"/>
        <v>MA_09_11_CO_IMG18_small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MA_09_11_CO_IMG18_zoom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4" t="s">
        <v>226</v>
      </c>
      <c r="K27" s="64"/>
      <c r="O27" s="2"/>
    </row>
    <row r="28" spans="1:15" s="11" customFormat="1" ht="78.75" x14ac:dyDescent="0.25">
      <c r="A28" s="12" t="str">
        <f t="shared" si="6"/>
        <v>IMG19</v>
      </c>
      <c r="B28" s="79" t="s">
        <v>229</v>
      </c>
      <c r="C28" s="20" t="str">
        <f t="shared" si="0"/>
        <v>Cuaderno de Estudio</v>
      </c>
      <c r="D28" s="63" t="s">
        <v>190</v>
      </c>
      <c r="E28" s="63" t="s">
        <v>153</v>
      </c>
      <c r="F28" s="13" t="str">
        <f t="shared" si="4"/>
        <v>MA_09_11_CO_IMG19_small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MA_09_11_CO_IMG19_zoom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4" t="s">
        <v>228</v>
      </c>
      <c r="K28" s="64"/>
    </row>
    <row r="29" spans="1:15" s="11" customFormat="1" ht="63" x14ac:dyDescent="0.25">
      <c r="A29" s="12" t="str">
        <f t="shared" si="6"/>
        <v>IMG20</v>
      </c>
      <c r="B29" s="79" t="s">
        <v>231</v>
      </c>
      <c r="C29" s="20" t="str">
        <f t="shared" si="0"/>
        <v>Cuaderno de Estudio</v>
      </c>
      <c r="D29" s="63" t="s">
        <v>190</v>
      </c>
      <c r="E29" s="63" t="s">
        <v>153</v>
      </c>
      <c r="F29" s="13" t="str">
        <f t="shared" si="4"/>
        <v>MA_09_11_CO_IMG20_small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MA_09_11_CO_IMG20_zoom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64" t="s">
        <v>230</v>
      </c>
      <c r="K29" s="64"/>
    </row>
    <row r="30" spans="1:15" s="11" customFormat="1" ht="141.75" x14ac:dyDescent="0.25">
      <c r="A30" s="12" t="str">
        <f t="shared" si="6"/>
        <v>IMG21</v>
      </c>
      <c r="B30" s="79" t="s">
        <v>233</v>
      </c>
      <c r="C30" s="20" t="str">
        <f t="shared" si="0"/>
        <v>Cuaderno de Estudio</v>
      </c>
      <c r="D30" s="63" t="s">
        <v>190</v>
      </c>
      <c r="E30" s="63" t="s">
        <v>153</v>
      </c>
      <c r="F30" s="13" t="str">
        <f t="shared" si="4"/>
        <v>MA_09_11_CO_IMG21_small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MA_09_11_CO_IMG21_zoom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64" t="s">
        <v>232</v>
      </c>
      <c r="K30" s="64"/>
    </row>
    <row r="31" spans="1:15" s="11" customFormat="1" ht="63" x14ac:dyDescent="0.25">
      <c r="A31" s="12" t="str">
        <f t="shared" si="6"/>
        <v>IMG22</v>
      </c>
      <c r="B31" s="79" t="s">
        <v>235</v>
      </c>
      <c r="C31" s="20" t="str">
        <f t="shared" si="0"/>
        <v>Cuaderno de Estudio</v>
      </c>
      <c r="D31" s="63" t="s">
        <v>190</v>
      </c>
      <c r="E31" s="63" t="s">
        <v>153</v>
      </c>
      <c r="F31" s="13" t="str">
        <f t="shared" si="4"/>
        <v>MA_09_11_CO_IMG22_small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MA_09_11_CO_IMG22_zoom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64" t="s">
        <v>234</v>
      </c>
      <c r="K31" s="64"/>
    </row>
    <row r="32" spans="1:15" s="11" customFormat="1" ht="157.5" x14ac:dyDescent="0.25">
      <c r="A32" s="12" t="str">
        <f t="shared" si="6"/>
        <v>IMG23</v>
      </c>
      <c r="B32" s="79" t="s">
        <v>237</v>
      </c>
      <c r="C32" s="20" t="str">
        <f t="shared" si="0"/>
        <v>Cuaderno de Estudio</v>
      </c>
      <c r="D32" s="63" t="s">
        <v>190</v>
      </c>
      <c r="E32" s="63" t="s">
        <v>153</v>
      </c>
      <c r="F32" s="13" t="str">
        <f t="shared" si="4"/>
        <v>MA_09_11_CO_IMG23_small</v>
      </c>
      <c r="G32" s="13" t="str">
        <f ca="1">IF($F32&lt;&gt;"",IF($G$4="Recurso",VLOOKUP($E32,OFFSET('Definición técnica de imagenes'!$A$1,MATCH($G$5,'Definición técnica de imagenes'!$A$1:$A$104,0)-1,1,COUNTIF('Definición técnica de imagenes'!$A$3:$A$102,$G$5),5),5,FALSE),'Definición técnica de imagenes'!$F$16),"")</f>
        <v>526 x 370 px</v>
      </c>
      <c r="H32" s="13" t="str">
        <f t="shared" ca="1" si="5"/>
        <v>MA_09_11_CO_IMG23_zoom</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64" t="s">
        <v>236</v>
      </c>
      <c r="K32" s="64"/>
    </row>
    <row r="33" spans="1:15" s="11" customFormat="1" ht="110.25" x14ac:dyDescent="0.25">
      <c r="A33" s="12" t="str">
        <f t="shared" si="6"/>
        <v>IMG24</v>
      </c>
      <c r="B33" s="79" t="s">
        <v>239</v>
      </c>
      <c r="C33" s="20" t="str">
        <f t="shared" si="0"/>
        <v>Cuaderno de Estudio</v>
      </c>
      <c r="D33" s="63" t="s">
        <v>190</v>
      </c>
      <c r="E33" s="63" t="s">
        <v>153</v>
      </c>
      <c r="F33" s="13" t="str">
        <f t="shared" si="4"/>
        <v>MA_09_11_CO_IMG24_small</v>
      </c>
      <c r="G33" s="13" t="str">
        <f ca="1">IF($F33&lt;&gt;"",IF($G$4="Recurso",VLOOKUP($E33,OFFSET('Definición técnica de imagenes'!$A$1,MATCH($G$5,'Definición técnica de imagenes'!$A$1:$A$104,0)-1,1,COUNTIF('Definición técnica de imagenes'!$A$3:$A$102,$G$5),5),5,FALSE),'Definición técnica de imagenes'!$F$16),"")</f>
        <v>526 x 370 px</v>
      </c>
      <c r="H33" s="13" t="str">
        <f t="shared" ca="1" si="5"/>
        <v>MA_09_11_CO_IMG24_zoom</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64" t="s">
        <v>238</v>
      </c>
      <c r="K33" s="64"/>
    </row>
    <row r="34" spans="1:15" s="11" customFormat="1" ht="157.5" x14ac:dyDescent="0.25">
      <c r="A34" s="12" t="str">
        <f t="shared" si="6"/>
        <v>IMG25</v>
      </c>
      <c r="B34" s="79" t="s">
        <v>241</v>
      </c>
      <c r="C34" s="20" t="str">
        <f t="shared" si="0"/>
        <v>Cuaderno de Estudio</v>
      </c>
      <c r="D34" s="63" t="s">
        <v>190</v>
      </c>
      <c r="E34" s="63" t="s">
        <v>154</v>
      </c>
      <c r="F34" s="13" t="str">
        <f t="shared" si="4"/>
        <v>MA_09_11_CO_IMG25_small</v>
      </c>
      <c r="G34" s="13" t="str">
        <f ca="1">IF($F34&lt;&gt;"",IF($G$4="Recurso",VLOOKUP($E34,OFFSET('Definición técnica de imagenes'!$A$1,MATCH($G$5,'Definición técnica de imagenes'!$A$1:$A$104,0)-1,1,COUNTIF('Definición técnica de imagenes'!$A$3:$A$102,$G$5),5),5,FALSE),'Definición técnica de imagenes'!$F$16),"")</f>
        <v>526 x 370 px</v>
      </c>
      <c r="H34" s="13" t="str">
        <f t="shared" ca="1" si="5"/>
        <v>MA_09_11_CO_IMG25_zoom</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64" t="s">
        <v>240</v>
      </c>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75" x14ac:dyDescent="0.25">
      <c r="A90" s="12" t="e">
        <f t="shared" si="12"/>
        <v>#VALUE!</v>
      </c>
      <c r="B90" s="78" t="s">
        <v>192</v>
      </c>
      <c r="C90" s="20" t="str">
        <f t="shared" si="9"/>
        <v>Cuaderno de Estudio</v>
      </c>
      <c r="D90" s="63"/>
      <c r="E90" s="63"/>
      <c r="F90" s="13" t="e">
        <f t="shared" si="10"/>
        <v>#VALUE!</v>
      </c>
      <c r="G90" s="13" t="e">
        <f ca="1">IF($F90&lt;&gt;"",IF($G$4="Recurso",VLOOKUP($E90,OFFSET('Definición técnica de imagenes'!$A$1,MATCH($G$5,'Definición técnica de imagenes'!$A$1:$A$104,0)-1,1,COUNTIF('Definición técnica de imagenes'!$A$3:$A$102,$G$5),5),5,FALSE),'Definición técnica de imagenes'!$F$16),"")</f>
        <v>#VALUE!</v>
      </c>
      <c r="H90" s="13" t="e">
        <f t="shared" ca="1" si="11"/>
        <v>#VALUE!</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800 x 600 px</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90" r:id="rId1"/>
    <hyperlink ref="B10" r:id="rId2"/>
    <hyperlink ref="B18" r:id="rId3"/>
    <hyperlink ref="B19" r:id="rId4"/>
    <hyperlink ref="B27" r:id="rId5"/>
    <hyperlink ref="B28" r:id="rId6"/>
    <hyperlink ref="B29" r:id="rId7"/>
    <hyperlink ref="B30" r:id="rId8"/>
    <hyperlink ref="B31" r:id="rId9"/>
    <hyperlink ref="B32" r:id="rId10"/>
    <hyperlink ref="B33" r:id="rId11"/>
    <hyperlink ref="B34" r:id="rId12"/>
  </hyperlinks>
  <pageMargins left="0.75" right="0.75" top="1" bottom="1" header="0.5" footer="0.5"/>
  <pageSetup orientation="portrait" horizontalDpi="4294967292" verticalDpi="4294967292"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5" t="s">
        <v>38</v>
      </c>
      <c r="B1" s="96"/>
      <c r="C1" s="96"/>
      <c r="D1" s="96"/>
      <c r="E1" s="96"/>
      <c r="F1" s="97"/>
    </row>
    <row r="2" spans="1:11" x14ac:dyDescent="0.25">
      <c r="A2" s="30" t="s">
        <v>42</v>
      </c>
      <c r="B2" s="31"/>
      <c r="C2" s="98" t="s">
        <v>13</v>
      </c>
      <c r="D2" s="99"/>
      <c r="E2" s="100"/>
      <c r="F2" s="32"/>
    </row>
    <row r="3" spans="1:11" ht="63" x14ac:dyDescent="0.25">
      <c r="A3" s="33" t="s">
        <v>43</v>
      </c>
      <c r="B3" s="31"/>
      <c r="C3" s="104" t="s">
        <v>14</v>
      </c>
      <c r="D3" s="105"/>
      <c r="E3" s="106"/>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7" t="str">
        <f>CONCATENATE(H21,"_",I21,"_",J21,"_CO")</f>
        <v>LE_07_04_CO</v>
      </c>
      <c r="E5" s="108"/>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3" t="str">
        <f>CONCATENATE("SolicitudGrafica_",D5,".xls")</f>
        <v>SolicitudGrafica_LE_07_04_CO.xls</v>
      </c>
      <c r="E7" s="93"/>
      <c r="F7" s="94"/>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5" t="s">
        <v>41</v>
      </c>
      <c r="B13" s="96"/>
      <c r="C13" s="96"/>
      <c r="D13" s="96"/>
      <c r="E13" s="96"/>
      <c r="F13" s="97"/>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8" t="s">
        <v>49</v>
      </c>
      <c r="D15" s="99"/>
      <c r="E15" s="99"/>
      <c r="F15" s="100"/>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101" t="str">
        <f>CONCATENATE(H21,"_",I21,"_",J21,"_",K45)</f>
        <v>LE_07_04_REC10</v>
      </c>
      <c r="E17" s="102"/>
      <c r="F17" s="103"/>
      <c r="J17" s="22">
        <v>14</v>
      </c>
      <c r="K17" s="22">
        <v>14</v>
      </c>
    </row>
    <row r="18" spans="1:11" ht="79.5" thickBot="1" x14ac:dyDescent="0.3">
      <c r="A18" s="33" t="s">
        <v>48</v>
      </c>
      <c r="B18" s="31"/>
      <c r="C18" s="59" t="s">
        <v>120</v>
      </c>
      <c r="D18" s="93" t="str">
        <f>CONCATENATE("SolicitudGrafica_",D17,".xls")</f>
        <v>SolicitudGrafica_LE_07_04_REC10.xls</v>
      </c>
      <c r="E18" s="93"/>
      <c r="F18" s="94"/>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10" t="s">
        <v>56</v>
      </c>
      <c r="B1" s="110" t="s">
        <v>149</v>
      </c>
      <c r="C1" s="110" t="s">
        <v>63</v>
      </c>
      <c r="D1" s="110" t="s">
        <v>64</v>
      </c>
      <c r="E1" s="110" t="s">
        <v>5</v>
      </c>
      <c r="F1" s="110" t="s">
        <v>65</v>
      </c>
      <c r="G1" s="110" t="s">
        <v>66</v>
      </c>
      <c r="H1" s="109" t="s">
        <v>68</v>
      </c>
      <c r="I1" s="109"/>
    </row>
    <row r="2" spans="1:10" x14ac:dyDescent="0.25">
      <c r="A2" s="110"/>
      <c r="B2" s="110"/>
      <c r="C2" s="110"/>
      <c r="D2" s="110"/>
      <c r="E2" s="110"/>
      <c r="F2" s="110"/>
      <c r="G2" s="110"/>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2016-02-17T16:27:30Z</dcterms:modified>
</cp:coreProperties>
</file>