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embeddings/oleObject3.bin" ContentType="application/vnd.openxmlformats-officedocument.oleObject"/>
  <Override PartName="/xl/embeddings/oleObject4.bin" ContentType="application/vnd.openxmlformats-officedocument.oleObject"/>
  <Override PartName="/xl/embeddings/oleObject5.bin" ContentType="application/vnd.openxmlformats-officedocument.oleObject"/>
  <Override PartName="/xl/embeddings/oleObject6.bin" ContentType="application/vnd.openxmlformats-officedocument.oleObject"/>
  <Override PartName="/xl/embeddings/oleObject7.bin" ContentType="application/vnd.openxmlformats-officedocument.oleObject"/>
  <Override PartName="/xl/embeddings/oleObject8.bin" ContentType="application/vnd.openxmlformats-officedocument.oleObject"/>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CristhianAndres\Documents\GitHub\Matematicas\fuentes\contenidos\grado09\guion10\"/>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17490" windowHeight="71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F12" i="1" s="1"/>
  <c r="G12" i="1" s="1"/>
  <c r="I10" i="1"/>
  <c r="C10" i="1"/>
  <c r="A10" i="1"/>
  <c r="M8" i="1"/>
  <c r="M7" i="1"/>
  <c r="M6" i="1"/>
  <c r="M5" i="1"/>
  <c r="F5" i="1"/>
  <c r="M4" i="1"/>
  <c r="M3" i="1"/>
  <c r="M2" i="1"/>
  <c r="M1" i="1"/>
  <c r="E9" i="1" s="1"/>
  <c r="H12" i="1" l="1"/>
  <c r="H11" i="1"/>
  <c r="F11" i="1"/>
  <c r="G11" i="1" s="1"/>
  <c r="H10" i="1"/>
  <c r="A13" i="1"/>
  <c r="F10" i="1"/>
  <c r="G10" i="1" s="1"/>
  <c r="F13" i="1" l="1"/>
  <c r="G13" i="1" s="1"/>
  <c r="H13" i="1"/>
  <c r="A14" i="1"/>
  <c r="F14" i="1" l="1"/>
  <c r="G14" i="1" s="1"/>
  <c r="H14" i="1"/>
  <c r="A15" i="1"/>
  <c r="F15" i="1" l="1"/>
  <c r="G15" i="1" s="1"/>
  <c r="H15" i="1"/>
  <c r="A16" i="1"/>
  <c r="H16" i="1" l="1"/>
  <c r="F16" i="1"/>
  <c r="G16" i="1" s="1"/>
  <c r="A17" i="1"/>
  <c r="F17" i="1" l="1"/>
  <c r="G17" i="1" s="1"/>
  <c r="H17" i="1"/>
  <c r="A18" i="1"/>
  <c r="F18" i="1" l="1"/>
  <c r="G18" i="1" s="1"/>
  <c r="H18" i="1"/>
  <c r="A19" i="1"/>
  <c r="F19" i="1" l="1"/>
  <c r="G19" i="1" s="1"/>
  <c r="H19" i="1"/>
  <c r="A20" i="1"/>
  <c r="F20" i="1" l="1"/>
  <c r="G20" i="1" s="1"/>
  <c r="H20" i="1"/>
  <c r="A21" i="1"/>
  <c r="F21" i="1" l="1"/>
  <c r="G21" i="1" s="1"/>
  <c r="H21" i="1"/>
  <c r="A22" i="1"/>
  <c r="H22" i="1" l="1"/>
  <c r="F22" i="1"/>
  <c r="G22" i="1" s="1"/>
  <c r="A23" i="1"/>
  <c r="F23" i="1" l="1"/>
  <c r="G23" i="1" s="1"/>
  <c r="H23" i="1"/>
  <c r="A24" i="1"/>
  <c r="F24" i="1" l="1"/>
  <c r="G24" i="1" s="1"/>
  <c r="H24" i="1"/>
  <c r="A25" i="1"/>
  <c r="F25" i="1" l="1"/>
  <c r="G25" i="1" s="1"/>
  <c r="H25" i="1"/>
  <c r="A26" i="1"/>
  <c r="F26" i="1" l="1"/>
  <c r="G26" i="1" s="1"/>
  <c r="H26" i="1"/>
  <c r="A27" i="1"/>
  <c r="F27" i="1" l="1"/>
  <c r="G27" i="1" s="1"/>
  <c r="H27" i="1"/>
  <c r="A28" i="1"/>
  <c r="H28" i="1" l="1"/>
  <c r="F28" i="1"/>
  <c r="G28" i="1" s="1"/>
  <c r="A29" i="1"/>
  <c r="F29" i="1" l="1"/>
  <c r="G29" i="1" s="1"/>
  <c r="H29" i="1"/>
  <c r="A30" i="1"/>
  <c r="F30" i="1" l="1"/>
  <c r="G30" i="1" s="1"/>
  <c r="H30" i="1"/>
  <c r="A31" i="1"/>
  <c r="F31" i="1" l="1"/>
  <c r="G31" i="1" s="1"/>
  <c r="H31" i="1"/>
  <c r="A32" i="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<sst xmlns="http://schemas.openxmlformats.org/spreadsheetml/2006/main" count="430" uniqueCount="197">
  <si>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</si>
  <si>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</si>
  <si>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</si>
  <si>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</si>
  <si>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</si>
  <si>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</si>
  <si>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</si>
  <si>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</si>
  <si>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</si>
  <si>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</si>
  <si>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</si>
  <si>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</si>
  <si>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</si>
  <si>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</si>
  <si>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</si>
  <si>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</si>
  <si>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</si>
  <si>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</si>
  <si>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</si>
  <si>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</si>
  <si>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</si>
  <si>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</si>
  <si>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</si>
  <si>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</si>
  <si>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</si>
  <si>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</si>
  <si>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</si>
  <si>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</si>
  <si>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</si>
  <si>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</si>
  <si>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</si>
  <si>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</si>
  <si>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</si>
  <si>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</si>
  <si>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</si>
  <si>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</si>
  <si>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</si>
  <si>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</si>
  <si>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</si>
  <si>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</si>
  <si>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</si>
  <si>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</si>
  <si>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</si>
  <si>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</si>
  <si>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</si>
  <si>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</si>
  <si>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</si>
  <si>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</si>
  <si>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</si>
  <si>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</si>
  <si>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</si>
  <si>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</si>
  <si>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</si>
  <si>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</si>
  <si>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</si>
  <si>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</si>
  <si>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</si>
  <si>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</si>
  <si>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</si>
  <si>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</si>
  <si>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</si>
  <si>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</si>
  <si>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</si>
  <si>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</si>
  <si>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</si>
  <si>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</si>
  <si>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</si>
  <si>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</si>
  <si>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</si>
  <si>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</si>
  <si>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</si>
  <si>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</si>
  <si>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</si>
  <si>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</si>
  <si>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</si>
  <si>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</si>
  <si>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</si>
  <si>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</si>
  <si>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</si>
  <si>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</si>
  <si>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</si>
  <si>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</si>
  <si>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</si>
  <si>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</si>
  <si>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</si>
  <si>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</si>
  <si>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</si>
  <si>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</si>
  <si>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</si>
  <si>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</si>
  <si>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</si>
  <si>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</si>
  <si>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</si>
  <si>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</si>
  <si>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</si>
  <si>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</si>
  <si>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</si>
  <si>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</si>
  <si>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</si>
  <si>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</si>
  <si>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</si>
  <si>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</si>
  <si>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</si>
  <si>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</si>
  <si>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</si>
  <si>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</si>
  <si>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</si>
  <si>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</si>
  <si>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</si>
  <si>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</si>
  <si>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</si>
  <si>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</si>
  <si>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</si>
  <si>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</si>
  <si>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</si>
  <si>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</si>
  <si>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</si>
  <si>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</si>
  <si>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</si>
  <si>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</si>
  <si>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</si>
  <si>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</si>
  <si>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</si>
  <si>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</si>
  <si>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</si>
  <si>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</si>
  <si>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</si>
  <si>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</si>
  <si>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</si>
  <si>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</si>
  <si>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</si>
  <si>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</si>
  <si>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</si>
  <si>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</si>
  <si>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</si>
  <si>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</si>
  <si>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</si>
  <si>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</si>
  <si>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</si>
  <si>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</si>
  <si>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</si>
  <si>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</si>
  <si>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</si>
  <si>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</si>
  <si>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</si>
  <si>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</si>
  <si>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</si>
  <si>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</si>
  <si>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</si>
  <si>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</si>
  <si>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</si>
  <si>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</si>
  <si>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</si>
  <si>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</si>
  <si>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</si>
  <si>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</si>
  <si>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</si>
  <si>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</si>
  <si>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</si>
  <si>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</si>
  <si>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</si>
  <si>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</si>
  <si>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</si>
  <si>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</si>
  <si>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</si>
  <si>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</si>
  <si>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</si>
  <si>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</si>
  <si>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</si>
  <si>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</si>
  <si>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</si>
  <si>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</si>
  <si>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</si>
  <si>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</si>
  <si>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</si>
  <si>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</si>
  <si>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</si>
  <si>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</si>
  <si>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</si>
  <si>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</si>
  <si>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</si>
  <si>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</si>
  <si>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</si>
  <si>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</si>
  <si>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</si>
  <si>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</si>
  <si>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</si>
  <si>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 xml:space="preserve">La circunferencia y las relaciones entre sus elementos      </t>
  </si>
  <si>
    <t>Cristhian Bello Rivera</t>
  </si>
  <si>
    <t>MA_09_10_CO</t>
  </si>
  <si>
    <t>Cuaderno de Estudio</t>
  </si>
  <si>
    <t>Fotografía</t>
  </si>
  <si>
    <t>Llanta de carro</t>
  </si>
  <si>
    <t xml:space="preserve">Ver descripcion </t>
  </si>
  <si>
    <t>Ilustración</t>
  </si>
  <si>
    <t>Agregar el radio de la rueda de la bicicleta</t>
  </si>
  <si>
    <t xml:space="preserve">No olvidar para toda las imágenes escribir las letras en Mayusculas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</si>
</sst>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8" Type="http://schemas.openxmlformats.org/officeDocument/2006/relationships/image" Target="../media/image16.jpeg"/><Relationship Id="rId13" Type="http://schemas.openxmlformats.org/officeDocument/2006/relationships/image" Target="../media/image21.jpeg"/><Relationship Id="rId3" Type="http://schemas.openxmlformats.org/officeDocument/2006/relationships/image" Target="../media/image11.jpeg"/><Relationship Id="rId7" Type="http://schemas.openxmlformats.org/officeDocument/2006/relationships/image" Target="../media/image15.jpeg"/><Relationship Id="rId12" Type="http://schemas.openxmlformats.org/officeDocument/2006/relationships/image" Target="../media/image20.jpeg"/><Relationship Id="rId2" Type="http://schemas.openxmlformats.org/officeDocument/2006/relationships/image" Target="../media/image10.jpeg"/><Relationship Id="rId1" Type="http://schemas.openxmlformats.org/officeDocument/2006/relationships/image" Target="../media/image9.jpeg"/><Relationship Id="rId6" Type="http://schemas.openxmlformats.org/officeDocument/2006/relationships/image" Target="../media/image14.jpeg"/><Relationship Id="rId11" Type="http://schemas.openxmlformats.org/officeDocument/2006/relationships/image" Target="../media/image19.jpeg"/><Relationship Id="rId5" Type="http://schemas.openxmlformats.org/officeDocument/2006/relationships/image" Target="../media/image13.jpeg"/><Relationship Id="rId10" Type="http://schemas.openxmlformats.org/officeDocument/2006/relationships/image" Target="../media/image18.jpeg"/><Relationship Id="rId4" Type="http://schemas.openxmlformats.org/officeDocument/2006/relationships/image" Target="../media/image12.jpeg"/><Relationship Id="rId9" Type="http://schemas.openxmlformats.org/officeDocument/2006/relationships/image" Target="../media/image17.jpeg"/></Relationships>
</file>

<file path=xl/drawings/_rels/vmlDrawing1.v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9</xdr:col>
      <xdr:colOff>560294</xdr:colOff>
      <xdr:row>10</xdr:row>
      <xdr:rowOff>78440</xdr:rowOff>
    </xdr:from>
    <xdr:to>
      <xdr:col>9</xdr:col>
      <xdr:colOff>2151529</xdr:colOff>
      <xdr:row>10</xdr:row>
      <xdr:rowOff>1165410</xdr:rowOff>
    </xdr:to>
    <xdr:pic>
      <xdr:nvPicPr>
        <xdr:cNvPr id="2" name="Imagen 1" descr="I:\guion 10\imagenes\1.JPG"/>
        <xdr:cNvPicPr/>
      </xdr:nvPicPr>
      <xdr:blipFill>
        <a:blip xmlns:r="http://schemas.openxmlformats.org/officeDocument/2006/relationships" r:embed="rId1"/>
        <a:srcRect/>
        <a:stretch>
          <a:fillRect/>
        </a:stretch>
      </xdr:blipFill>
      <xdr:spPr bwMode="auto">
        <a:xfrm>
          <a:off x="14265088" y="2398058"/>
          <a:ext cx="1591235" cy="1086970"/>
        </a:xfrm>
        <a:prstGeom prst="rect">
          <a:avLst/>
        </a:prstGeom>
        <a:noFill/>
        <a:ln w="9525">
          <a:noFill/>
          <a:miter lim="800000"/>
          <a:headEnd/>
          <a:tailEnd/>
        </a:ln>
      </xdr:spPr>
    </xdr:pic>
    <xdr:clientData/>
  </xdr:twoCellAnchor>
  <mc:AlternateContent xmlns:mc="http://schemas.openxmlformats.org/markup-compatibility/2006">
    <mc:Choice xmlns:a14="http://schemas.microsoft.com/office/drawing/2010/main" Requires="a14">
      <xdr:twoCellAnchor>
        <xdr:from>
          <xdr:col>9</xdr:col>
          <xdr:colOff>750794</xdr:colOff>
          <xdr:row>11</xdr:row>
          <xdr:rowOff>224117</xdr:rowOff>
        </xdr:from>
        <xdr:to>
          <xdr:col>9</xdr:col>
          <xdr:colOff>2167909</xdr:colOff>
          <xdr:row>11</xdr:row>
          <xdr:rowOff>1361514</xdr:rowOff>
        </xdr:to>
        <xdr:sp macro="" textlink="">
          <xdr:nvSpPr>
            <xdr:cNvPr id="2050" name="Object 2" hidden="1">
              <a:extLst>
                <a:ext uri="{63B3BB69-23CF-44E3-9099-C40C66FF867C}">
                  <a14:compatExt spid="_x0000_s205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oneCell">
    <xdr:from>
      <xdr:col>9</xdr:col>
      <xdr:colOff>201705</xdr:colOff>
      <xdr:row>12</xdr:row>
      <xdr:rowOff>291353</xdr:rowOff>
    </xdr:from>
    <xdr:to>
      <xdr:col>9</xdr:col>
      <xdr:colOff>2274794</xdr:colOff>
      <xdr:row>12</xdr:row>
      <xdr:rowOff>1367117</xdr:rowOff>
    </xdr:to>
    <xdr:pic>
      <xdr:nvPicPr>
        <xdr:cNvPr id="4" name="Imagen 3" descr="I:\guion 10\imagenes\2.JPG"/>
        <xdr:cNvPicPr/>
      </xdr:nvPicPr>
      <xdr:blipFill>
        <a:blip xmlns:r="http://schemas.openxmlformats.org/officeDocument/2006/relationships" r:embed="rId2"/>
        <a:srcRect/>
        <a:stretch>
          <a:fillRect/>
        </a:stretch>
      </xdr:blipFill>
      <xdr:spPr bwMode="auto">
        <a:xfrm>
          <a:off x="13906499" y="5479677"/>
          <a:ext cx="2073089" cy="1075764"/>
        </a:xfrm>
        <a:prstGeom prst="rect">
          <a:avLst/>
        </a:prstGeom>
        <a:noFill/>
        <a:ln w="9525">
          <a:noFill/>
          <a:miter lim="800000"/>
          <a:headEnd/>
          <a:tailEnd/>
        </a:ln>
      </xdr:spPr>
    </xdr:pic>
    <xdr:clientData/>
  </xdr:twoCellAnchor>
  <mc:AlternateContent xmlns:mc="http://schemas.openxmlformats.org/markup-compatibility/2006">
    <mc:Choice xmlns:a14="http://schemas.microsoft.com/office/drawing/2010/main" Requires="a14">
      <xdr:twoCellAnchor>
        <xdr:from>
          <xdr:col>9</xdr:col>
          <xdr:colOff>874060</xdr:colOff>
          <xdr:row>13</xdr:row>
          <xdr:rowOff>505284</xdr:rowOff>
        </xdr:from>
        <xdr:to>
          <xdr:col>9</xdr:col>
          <xdr:colOff>1939636</xdr:colOff>
          <xdr:row>13</xdr:row>
          <xdr:rowOff>1731817</xdr:rowOff>
        </xdr:to>
        <xdr:sp macro="" textlink="">
          <xdr:nvSpPr>
            <xdr:cNvPr id="2051" name="Object 3" hidden="1">
              <a:extLst>
                <a:ext uri="{63B3BB69-23CF-44E3-9099-C40C66FF867C}">
                  <a14:compatExt spid="_x0000_s2051"/>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oneCell">
    <xdr:from>
      <xdr:col>9</xdr:col>
      <xdr:colOff>207818</xdr:colOff>
      <xdr:row>14</xdr:row>
      <xdr:rowOff>294409</xdr:rowOff>
    </xdr:from>
    <xdr:to>
      <xdr:col>9</xdr:col>
      <xdr:colOff>2570653</xdr:colOff>
      <xdr:row>14</xdr:row>
      <xdr:rowOff>1608859</xdr:rowOff>
    </xdr:to>
    <xdr:pic>
      <xdr:nvPicPr>
        <xdr:cNvPr id="6" name="Imagen 5" descr="F:\guion 10\imagenes\16.jpg"/>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3906500" y="9559636"/>
          <a:ext cx="2362835" cy="1314450"/>
        </a:xfrm>
        <a:prstGeom prst="rect">
          <a:avLst/>
        </a:prstGeom>
        <a:noFill/>
        <a:ln>
          <a:noFill/>
        </a:ln>
      </xdr:spPr>
    </xdr:pic>
    <xdr:clientData/>
  </xdr:twoCellAnchor>
  <mc:AlternateContent xmlns:mc="http://schemas.openxmlformats.org/markup-compatibility/2006">
    <mc:Choice xmlns:a14="http://schemas.microsoft.com/office/drawing/2010/main" Requires="a14">
      <xdr:twoCellAnchor>
        <xdr:from>
          <xdr:col>9</xdr:col>
          <xdr:colOff>744682</xdr:colOff>
          <xdr:row>15</xdr:row>
          <xdr:rowOff>415636</xdr:rowOff>
        </xdr:from>
        <xdr:to>
          <xdr:col>9</xdr:col>
          <xdr:colOff>1992457</xdr:colOff>
          <xdr:row>15</xdr:row>
          <xdr:rowOff>1596736</xdr:rowOff>
        </xdr:to>
        <xdr:sp macro="" textlink="">
          <xdr:nvSpPr>
            <xdr:cNvPr id="2052" name="Object 4" hidden="1">
              <a:extLst>
                <a:ext uri="{63B3BB69-23CF-44E3-9099-C40C66FF867C}">
                  <a14:compatExt spid="_x0000_s2052"/>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oneCell">
    <xdr:from>
      <xdr:col>9</xdr:col>
      <xdr:colOff>450273</xdr:colOff>
      <xdr:row>16</xdr:row>
      <xdr:rowOff>311727</xdr:rowOff>
    </xdr:from>
    <xdr:to>
      <xdr:col>9</xdr:col>
      <xdr:colOff>2303318</xdr:colOff>
      <xdr:row>16</xdr:row>
      <xdr:rowOff>1498023</xdr:rowOff>
    </xdr:to>
    <xdr:pic>
      <xdr:nvPicPr>
        <xdr:cNvPr id="8" name="Imagen 7" descr="I:\guion 10\imagenes\4.JPG"/>
        <xdr:cNvPicPr/>
      </xdr:nvPicPr>
      <xdr:blipFill>
        <a:blip xmlns:r="http://schemas.openxmlformats.org/officeDocument/2006/relationships" r:embed="rId4"/>
        <a:srcRect/>
        <a:stretch>
          <a:fillRect/>
        </a:stretch>
      </xdr:blipFill>
      <xdr:spPr bwMode="auto">
        <a:xfrm>
          <a:off x="14148955" y="13525500"/>
          <a:ext cx="1853045" cy="1186296"/>
        </a:xfrm>
        <a:prstGeom prst="rect">
          <a:avLst/>
        </a:prstGeom>
        <a:noFill/>
        <a:ln w="9525">
          <a:noFill/>
          <a:miter lim="800000"/>
          <a:headEnd/>
          <a:tailEnd/>
        </a:ln>
      </xdr:spPr>
    </xdr:pic>
    <xdr:clientData/>
  </xdr:twoCellAnchor>
  <xdr:twoCellAnchor editAs="oneCell">
    <xdr:from>
      <xdr:col>9</xdr:col>
      <xdr:colOff>51955</xdr:colOff>
      <xdr:row>17</xdr:row>
      <xdr:rowOff>86591</xdr:rowOff>
    </xdr:from>
    <xdr:to>
      <xdr:col>9</xdr:col>
      <xdr:colOff>2500515</xdr:colOff>
      <xdr:row>17</xdr:row>
      <xdr:rowOff>1401041</xdr:rowOff>
    </xdr:to>
    <xdr:pic>
      <xdr:nvPicPr>
        <xdr:cNvPr id="9" name="Imagen 8" descr="I:\guion 10\imagenes\11.JPG"/>
        <xdr:cNvPicPr/>
      </xdr:nvPicPr>
      <xdr:blipFill>
        <a:blip xmlns:r="http://schemas.openxmlformats.org/officeDocument/2006/relationships" r:embed="rId5"/>
        <a:srcRect/>
        <a:stretch>
          <a:fillRect/>
        </a:stretch>
      </xdr:blipFill>
      <xdr:spPr bwMode="auto">
        <a:xfrm>
          <a:off x="13750637" y="15101455"/>
          <a:ext cx="2448560" cy="1314450"/>
        </a:xfrm>
        <a:prstGeom prst="rect">
          <a:avLst/>
        </a:prstGeom>
        <a:noFill/>
        <a:ln w="9525">
          <a:noFill/>
          <a:miter lim="800000"/>
          <a:headEnd/>
          <a:tailEnd/>
        </a:ln>
      </xdr:spPr>
    </xdr:pic>
    <xdr:clientData/>
  </xdr:twoCellAnchor>
  <xdr:twoCellAnchor editAs="oneCell">
    <xdr:from>
      <xdr:col>9</xdr:col>
      <xdr:colOff>519545</xdr:colOff>
      <xdr:row>18</xdr:row>
      <xdr:rowOff>69273</xdr:rowOff>
    </xdr:from>
    <xdr:to>
      <xdr:col>9</xdr:col>
      <xdr:colOff>2248015</xdr:colOff>
      <xdr:row>18</xdr:row>
      <xdr:rowOff>1701223</xdr:rowOff>
    </xdr:to>
    <xdr:pic>
      <xdr:nvPicPr>
        <xdr:cNvPr id="10" name="Imagen 9" descr="I:\guion 10\imagenes\10.JPG"/>
        <xdr:cNvPicPr/>
      </xdr:nvPicPr>
      <xdr:blipFill>
        <a:blip xmlns:r="http://schemas.openxmlformats.org/officeDocument/2006/relationships" r:embed="rId6"/>
        <a:srcRect/>
        <a:stretch>
          <a:fillRect/>
        </a:stretch>
      </xdr:blipFill>
      <xdr:spPr bwMode="auto">
        <a:xfrm>
          <a:off x="14218227" y="16642773"/>
          <a:ext cx="1728470" cy="1631950"/>
        </a:xfrm>
        <a:prstGeom prst="rect">
          <a:avLst/>
        </a:prstGeom>
        <a:noFill/>
        <a:ln w="9525">
          <a:noFill/>
          <a:miter lim="800000"/>
          <a:headEnd/>
          <a:tailEnd/>
        </a:ln>
      </xdr:spPr>
    </xdr:pic>
    <xdr:clientData/>
  </xdr:twoCellAnchor>
  <xdr:twoCellAnchor editAs="oneCell">
    <xdr:from>
      <xdr:col>9</xdr:col>
      <xdr:colOff>277091</xdr:colOff>
      <xdr:row>19</xdr:row>
      <xdr:rowOff>155863</xdr:rowOff>
    </xdr:from>
    <xdr:to>
      <xdr:col>9</xdr:col>
      <xdr:colOff>2497051</xdr:colOff>
      <xdr:row>19</xdr:row>
      <xdr:rowOff>2041813</xdr:rowOff>
    </xdr:to>
    <xdr:pic>
      <xdr:nvPicPr>
        <xdr:cNvPr id="11" name="Imagen 10" descr="I:\guion 10\imagenes\12.JPG"/>
        <xdr:cNvPicPr/>
      </xdr:nvPicPr>
      <xdr:blipFill>
        <a:blip xmlns:r="http://schemas.openxmlformats.org/officeDocument/2006/relationships" r:embed="rId7"/>
        <a:srcRect/>
        <a:stretch>
          <a:fillRect/>
        </a:stretch>
      </xdr:blipFill>
      <xdr:spPr bwMode="auto">
        <a:xfrm>
          <a:off x="13975773" y="18565090"/>
          <a:ext cx="2219960" cy="1885950"/>
        </a:xfrm>
        <a:prstGeom prst="rect">
          <a:avLst/>
        </a:prstGeom>
        <a:noFill/>
        <a:ln w="9525">
          <a:noFill/>
          <a:miter lim="800000"/>
          <a:headEnd/>
          <a:tailEnd/>
        </a:ln>
      </xdr:spPr>
    </xdr:pic>
    <xdr:clientData/>
  </xdr:twoCellAnchor>
  <mc:AlternateContent xmlns:mc="http://schemas.openxmlformats.org/markup-compatibility/2006">
    <mc:Choice xmlns:a14="http://schemas.microsoft.com/office/drawing/2010/main" Requires="a14">
      <xdr:twoCellAnchor>
        <xdr:from>
          <xdr:col>9</xdr:col>
          <xdr:colOff>588818</xdr:colOff>
          <xdr:row>20</xdr:row>
          <xdr:rowOff>173181</xdr:rowOff>
        </xdr:from>
        <xdr:to>
          <xdr:col>9</xdr:col>
          <xdr:colOff>2084243</xdr:colOff>
          <xdr:row>20</xdr:row>
          <xdr:rowOff>1744806</xdr:rowOff>
        </xdr:to>
        <xdr:sp macro="" textlink="">
          <xdr:nvSpPr>
            <xdr:cNvPr id="2053" name="Object 5" hidden="1">
              <a:extLst>
                <a:ext uri="{63B3BB69-23CF-44E3-9099-C40C66FF867C}">
                  <a14:compatExt spid="_x0000_s2053"/>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oneCell">
    <xdr:from>
      <xdr:col>9</xdr:col>
      <xdr:colOff>381000</xdr:colOff>
      <xdr:row>21</xdr:row>
      <xdr:rowOff>103909</xdr:rowOff>
    </xdr:from>
    <xdr:to>
      <xdr:col>9</xdr:col>
      <xdr:colOff>2470150</xdr:colOff>
      <xdr:row>21</xdr:row>
      <xdr:rowOff>1636799</xdr:rowOff>
    </xdr:to>
    <xdr:pic>
      <xdr:nvPicPr>
        <xdr:cNvPr id="13" name="Imagen 12" descr="I:\guion 10\imagenes\5.JPG"/>
        <xdr:cNvPicPr/>
      </xdr:nvPicPr>
      <xdr:blipFill>
        <a:blip xmlns:r="http://schemas.openxmlformats.org/officeDocument/2006/relationships" r:embed="rId8"/>
        <a:srcRect/>
        <a:stretch>
          <a:fillRect/>
        </a:stretch>
      </xdr:blipFill>
      <xdr:spPr bwMode="auto">
        <a:xfrm>
          <a:off x="14079682" y="22565591"/>
          <a:ext cx="2089150" cy="1532890"/>
        </a:xfrm>
        <a:prstGeom prst="rect">
          <a:avLst/>
        </a:prstGeom>
        <a:noFill/>
        <a:ln w="9525">
          <a:noFill/>
          <a:miter lim="800000"/>
          <a:headEnd/>
          <a:tailEnd/>
        </a:ln>
      </xdr:spPr>
    </xdr:pic>
    <xdr:clientData/>
  </xdr:twoCellAnchor>
  <xdr:twoCellAnchor editAs="oneCell">
    <xdr:from>
      <xdr:col>9</xdr:col>
      <xdr:colOff>259773</xdr:colOff>
      <xdr:row>22</xdr:row>
      <xdr:rowOff>190500</xdr:rowOff>
    </xdr:from>
    <xdr:to>
      <xdr:col>9</xdr:col>
      <xdr:colOff>2545773</xdr:colOff>
      <xdr:row>22</xdr:row>
      <xdr:rowOff>1582074</xdr:rowOff>
    </xdr:to>
    <xdr:pic>
      <xdr:nvPicPr>
        <xdr:cNvPr id="14" name="Imagen 13" descr="I:\guion 10\imagenes\6.JPG"/>
        <xdr:cNvPicPr/>
      </xdr:nvPicPr>
      <xdr:blipFill>
        <a:blip xmlns:r="http://schemas.openxmlformats.org/officeDocument/2006/relationships" r:embed="rId9"/>
        <a:srcRect/>
        <a:stretch>
          <a:fillRect/>
        </a:stretch>
      </xdr:blipFill>
      <xdr:spPr bwMode="auto">
        <a:xfrm>
          <a:off x="13958455" y="24470591"/>
          <a:ext cx="2286000" cy="1391574"/>
        </a:xfrm>
        <a:prstGeom prst="rect">
          <a:avLst/>
        </a:prstGeom>
        <a:noFill/>
        <a:ln w="9525">
          <a:noFill/>
          <a:miter lim="800000"/>
          <a:headEnd/>
          <a:tailEnd/>
        </a:ln>
      </xdr:spPr>
    </xdr:pic>
    <xdr:clientData/>
  </xdr:twoCellAnchor>
  <xdr:twoCellAnchor editAs="oneCell">
    <xdr:from>
      <xdr:col>9</xdr:col>
      <xdr:colOff>138545</xdr:colOff>
      <xdr:row>23</xdr:row>
      <xdr:rowOff>398318</xdr:rowOff>
    </xdr:from>
    <xdr:to>
      <xdr:col>9</xdr:col>
      <xdr:colOff>1922318</xdr:colOff>
      <xdr:row>23</xdr:row>
      <xdr:rowOff>1774652</xdr:rowOff>
    </xdr:to>
    <xdr:pic>
      <xdr:nvPicPr>
        <xdr:cNvPr id="15" name="Imagen 14" descr="I:\guion 10\imagenes\7.jpg"/>
        <xdr:cNvPicPr/>
      </xdr:nvPicPr>
      <xdr:blipFill>
        <a:blip xmlns:r="http://schemas.openxmlformats.org/officeDocument/2006/relationships" r:embed="rId10"/>
        <a:srcRect/>
        <a:stretch>
          <a:fillRect/>
        </a:stretch>
      </xdr:blipFill>
      <xdr:spPr bwMode="auto">
        <a:xfrm>
          <a:off x="13837227" y="26358273"/>
          <a:ext cx="1783773" cy="1376334"/>
        </a:xfrm>
        <a:prstGeom prst="rect">
          <a:avLst/>
        </a:prstGeom>
        <a:noFill/>
        <a:ln w="9525">
          <a:noFill/>
          <a:miter lim="800000"/>
          <a:headEnd/>
          <a:tailEnd/>
        </a:ln>
      </xdr:spPr>
    </xdr:pic>
    <xdr:clientData/>
  </xdr:twoCellAnchor>
  <mc:AlternateContent xmlns:mc="http://schemas.openxmlformats.org/markup-compatibility/2006">
    <mc:Choice xmlns:a14="http://schemas.microsoft.com/office/drawing/2010/main" Requires="a14">
      <xdr:twoCellAnchor>
        <xdr:from>
          <xdr:col>9</xdr:col>
          <xdr:colOff>381000</xdr:colOff>
          <xdr:row>24</xdr:row>
          <xdr:rowOff>155864</xdr:rowOff>
        </xdr:from>
        <xdr:to>
          <xdr:col>9</xdr:col>
          <xdr:colOff>1914468</xdr:colOff>
          <xdr:row>24</xdr:row>
          <xdr:rowOff>1333500</xdr:rowOff>
        </xdr:to>
        <xdr:sp macro="" textlink="">
          <xdr:nvSpPr>
            <xdr:cNvPr id="2054" name="Object 6" hidden="1">
              <a:extLst>
                <a:ext uri="{63B3BB69-23CF-44E3-9099-C40C66FF867C}">
                  <a14:compatExt spid="_x0000_s2054"/>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103909</xdr:colOff>
          <xdr:row>25</xdr:row>
          <xdr:rowOff>415636</xdr:rowOff>
        </xdr:from>
        <xdr:to>
          <xdr:col>9</xdr:col>
          <xdr:colOff>2456546</xdr:colOff>
          <xdr:row>25</xdr:row>
          <xdr:rowOff>1371600</xdr:rowOff>
        </xdr:to>
        <xdr:sp macro="" textlink="">
          <xdr:nvSpPr>
            <xdr:cNvPr id="2055" name="Object 7" hidden="1">
              <a:extLst>
                <a:ext uri="{63B3BB69-23CF-44E3-9099-C40C66FF867C}">
                  <a14:compatExt spid="_x0000_s2055"/>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309562</xdr:colOff>
          <xdr:row>26</xdr:row>
          <xdr:rowOff>404812</xdr:rowOff>
        </xdr:from>
        <xdr:to>
          <xdr:col>9</xdr:col>
          <xdr:colOff>2271712</xdr:colOff>
          <xdr:row>26</xdr:row>
          <xdr:rowOff>2805112</xdr:rowOff>
        </xdr:to>
        <xdr:sp macro="" textlink="">
          <xdr:nvSpPr>
            <xdr:cNvPr id="2056" name="Object 8" hidden="1">
              <a:extLst>
                <a:ext uri="{63B3BB69-23CF-44E3-9099-C40C66FF867C}">
                  <a14:compatExt spid="_x0000_s2056"/>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190501</xdr:colOff>
          <xdr:row>27</xdr:row>
          <xdr:rowOff>762000</xdr:rowOff>
        </xdr:from>
        <xdr:to>
          <xdr:col>9</xdr:col>
          <xdr:colOff>2277039</xdr:colOff>
          <xdr:row>27</xdr:row>
          <xdr:rowOff>2600325</xdr:rowOff>
        </xdr:to>
        <xdr:sp macro="" textlink="">
          <xdr:nvSpPr>
            <xdr:cNvPr id="2058" name="Object 10" hidden="1">
              <a:extLst>
                <a:ext uri="{63B3BB69-23CF-44E3-9099-C40C66FF867C}">
                  <a14:compatExt spid="_x0000_s2058"/>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oneCell">
    <xdr:from>
      <xdr:col>9</xdr:col>
      <xdr:colOff>381000</xdr:colOff>
      <xdr:row>28</xdr:row>
      <xdr:rowOff>533400</xdr:rowOff>
    </xdr:from>
    <xdr:to>
      <xdr:col>9</xdr:col>
      <xdr:colOff>2289810</xdr:colOff>
      <xdr:row>28</xdr:row>
      <xdr:rowOff>1797050</xdr:rowOff>
    </xdr:to>
    <xdr:pic>
      <xdr:nvPicPr>
        <xdr:cNvPr id="20" name="Imagen 19" descr="I:\guion 10\imagenes\13.JPG"/>
        <xdr:cNvPicPr/>
      </xdr:nvPicPr>
      <xdr:blipFill>
        <a:blip xmlns:r="http://schemas.openxmlformats.org/officeDocument/2006/relationships" r:embed="rId11"/>
        <a:srcRect/>
        <a:stretch>
          <a:fillRect/>
        </a:stretch>
      </xdr:blipFill>
      <xdr:spPr bwMode="auto">
        <a:xfrm>
          <a:off x="14135100" y="38214300"/>
          <a:ext cx="1908810" cy="1263650"/>
        </a:xfrm>
        <a:prstGeom prst="rect">
          <a:avLst/>
        </a:prstGeom>
        <a:noFill/>
        <a:ln w="9525">
          <a:noFill/>
          <a:miter lim="800000"/>
          <a:headEnd/>
          <a:tailEnd/>
        </a:ln>
      </xdr:spPr>
    </xdr:pic>
    <xdr:clientData/>
  </xdr:twoCellAnchor>
  <xdr:twoCellAnchor editAs="oneCell">
    <xdr:from>
      <xdr:col>9</xdr:col>
      <xdr:colOff>228600</xdr:colOff>
      <xdr:row>29</xdr:row>
      <xdr:rowOff>571500</xdr:rowOff>
    </xdr:from>
    <xdr:to>
      <xdr:col>9</xdr:col>
      <xdr:colOff>2533650</xdr:colOff>
      <xdr:row>29</xdr:row>
      <xdr:rowOff>2151380</xdr:rowOff>
    </xdr:to>
    <xdr:pic>
      <xdr:nvPicPr>
        <xdr:cNvPr id="21" name="Imagen 20" descr="F:\guion 10\imagenes\20.jpg"/>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13982700" y="40614600"/>
          <a:ext cx="2305050" cy="1579880"/>
        </a:xfrm>
        <a:prstGeom prst="rect">
          <a:avLst/>
        </a:prstGeom>
        <a:noFill/>
        <a:ln>
          <a:noFill/>
        </a:ln>
      </xdr:spPr>
    </xdr:pic>
    <xdr:clientData/>
  </xdr:twoCellAnchor>
  <xdr:twoCellAnchor editAs="oneCell">
    <xdr:from>
      <xdr:col>9</xdr:col>
      <xdr:colOff>114300</xdr:colOff>
      <xdr:row>30</xdr:row>
      <xdr:rowOff>228600</xdr:rowOff>
    </xdr:from>
    <xdr:to>
      <xdr:col>9</xdr:col>
      <xdr:colOff>2590800</xdr:colOff>
      <xdr:row>30</xdr:row>
      <xdr:rowOff>2090420</xdr:rowOff>
    </xdr:to>
    <xdr:pic>
      <xdr:nvPicPr>
        <xdr:cNvPr id="22" name="Imagen 21" descr="F:\guion 10\imagenes\21.jpg"/>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13868400" y="42786300"/>
          <a:ext cx="2476500" cy="1861820"/>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oleObject" Target="../embeddings/oleObject3.bin"/><Relationship Id="rId13" Type="http://schemas.openxmlformats.org/officeDocument/2006/relationships/image" Target="../media/image5.png"/><Relationship Id="rId18" Type="http://schemas.openxmlformats.org/officeDocument/2006/relationships/oleObject" Target="../embeddings/oleObject8.bin"/><Relationship Id="rId3" Type="http://schemas.openxmlformats.org/officeDocument/2006/relationships/vmlDrawing" Target="../drawings/vmlDrawing1.vml"/><Relationship Id="rId7" Type="http://schemas.openxmlformats.org/officeDocument/2006/relationships/image" Target="../media/image2.png"/><Relationship Id="rId12" Type="http://schemas.openxmlformats.org/officeDocument/2006/relationships/oleObject" Target="../embeddings/oleObject5.bin"/><Relationship Id="rId17" Type="http://schemas.openxmlformats.org/officeDocument/2006/relationships/image" Target="../media/image7.png"/><Relationship Id="rId2" Type="http://schemas.openxmlformats.org/officeDocument/2006/relationships/drawing" Target="../drawings/drawing1.xml"/><Relationship Id="rId16" Type="http://schemas.openxmlformats.org/officeDocument/2006/relationships/oleObject" Target="../embeddings/oleObject7.bin"/><Relationship Id="rId1" Type="http://schemas.openxmlformats.org/officeDocument/2006/relationships/printerSettings" Target="../printerSettings/printerSettings1.bin"/><Relationship Id="rId6" Type="http://schemas.openxmlformats.org/officeDocument/2006/relationships/oleObject" Target="../embeddings/oleObject2.bin"/><Relationship Id="rId11" Type="http://schemas.openxmlformats.org/officeDocument/2006/relationships/image" Target="../media/image4.png"/><Relationship Id="rId5" Type="http://schemas.openxmlformats.org/officeDocument/2006/relationships/image" Target="../media/image1.png"/><Relationship Id="rId15" Type="http://schemas.openxmlformats.org/officeDocument/2006/relationships/image" Target="../media/image6.png"/><Relationship Id="rId10" Type="http://schemas.openxmlformats.org/officeDocument/2006/relationships/oleObject" Target="../embeddings/oleObject4.bin"/><Relationship Id="rId19" Type="http://schemas.openxmlformats.org/officeDocument/2006/relationships/image" Target="../media/image8.png"/><Relationship Id="rId4" Type="http://schemas.openxmlformats.org/officeDocument/2006/relationships/oleObject" Target="../embeddings/oleObject1.bin"/><Relationship Id="rId9" Type="http://schemas.openxmlformats.org/officeDocument/2006/relationships/image" Target="../media/image3.png"/><Relationship Id="rId14" Type="http://schemas.openxmlformats.org/officeDocument/2006/relationships/oleObject" Target="../embeddings/oleObject6.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2.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1"/>
  <dimension ref="A1:P108"/>
  <sheetViews>
    <sheetView showGridLines="0" tabSelected="1" topLeftCell="B1" zoomScale="55" zoomScaleNormal="55" zoomScalePageLayoutView="140" workbookViewId="0">
      <pane ySplit="9" topLeftCell="A10" activePane="bottomLeft" state="frozen"/>
      <selection pane="bottomLeft" activeCell="K12" sqref="K12"/>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 xml:space="preserve">Ubicación de la imagen en el recurso </v>
      </c>
    </row>
    <row r="2" spans="1:16" ht="15.75" x14ac:dyDescent="0.25">
      <c r="A2" s="1"/>
      <c r="B2" s="3" t="s">
        <v>121</v>
      </c>
      <c r="C2" s="85" t="s">
        <v>21</v>
      </c>
      <c r="D2" s="86"/>
      <c r="F2" s="78" t="s">
        <v>0</v>
      </c>
      <c r="G2" s="79"/>
      <c r="H2" s="58"/>
      <c r="I2" s="58"/>
      <c r="J2" s="14"/>
      <c r="L2" s="2" t="s">
        <v>153</v>
      </c>
      <c r="M2" s="2" t="str">
        <f ca="1">IF($N2&lt;COUNTIF('Definición técnica de imagenes'!$A$3:$A$102,$G$5),OFFSET('Definición técnica de imagenes'!$A$1,MATCH($G$5,'Definición técnica de imagenes'!$A$1:$A$104,0)-1+$N2,1,1,1),"")</f>
        <v/>
      </c>
      <c r="N2" s="2">
        <v>0</v>
      </c>
      <c r="O2" s="2" t="str">
        <f>'Definición técnica de imagenes'!A3</f>
        <v>M3A</v>
      </c>
    </row>
    <row r="3" spans="1:16" ht="15.75" x14ac:dyDescent="0.25">
      <c r="A3" s="1"/>
      <c r="B3" s="4" t="s">
        <v>8</v>
      </c>
      <c r="C3" s="87">
        <v>9</v>
      </c>
      <c r="D3" s="88"/>
      <c r="F3" s="80">
        <v>42070</v>
      </c>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187</v>
      </c>
      <c r="D4" s="88"/>
      <c r="E4" s="5"/>
      <c r="F4" s="37" t="s">
        <v>55</v>
      </c>
      <c r="G4" s="61" t="s">
        <v>190</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188</v>
      </c>
      <c r="D5" s="90"/>
      <c r="E5" s="5"/>
      <c r="F5" s="37" t="str">
        <f>IF(G4="Recurso","Motor del recurso","")</f>
        <v/>
      </c>
      <c r="G5" s="61"/>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Formato</v>
      </c>
      <c r="F9" s="57" t="s">
        <v>61</v>
      </c>
      <c r="G9" s="57" t="s">
        <v>59</v>
      </c>
      <c r="H9" s="57" t="s">
        <v>60</v>
      </c>
      <c r="I9" s="57" t="s">
        <v>114</v>
      </c>
      <c r="J9" s="18" t="s">
        <v>6</v>
      </c>
      <c r="K9" s="19" t="s">
        <v>7</v>
      </c>
      <c r="O9" s="2" t="str">
        <f>'Definición técnica de imagenes'!A11</f>
        <v>M10B</v>
      </c>
    </row>
    <row r="10" spans="1:16" s="11" customFormat="1" x14ac:dyDescent="0.25">
      <c r="A10" s="12" t="str">
        <f>IF(OR(B10&lt;&gt;"",J10&lt;&gt;""),"IMG01","")</f>
        <v>IMG01</v>
      </c>
      <c r="B10" s="62">
        <v>178688567</v>
      </c>
      <c r="C10" s="20" t="str">
        <f t="shared" ref="C10:C41" si="0">IF(OR(B10&lt;&gt;"",J10&lt;&gt;""),IF($G$4="Recurso",CONCATENATE($G$4," ",$G$5),$G$4),"")</f>
        <v>Cuaderno de Estudio</v>
      </c>
      <c r="D10" s="63" t="s">
        <v>191</v>
      </c>
      <c r="E10" s="63" t="s">
        <v>153</v>
      </c>
      <c r="F10" s="13" t="str">
        <f t="shared" ref="F10" si="1">IF(OR(B10&lt;&gt;"",J10&lt;&gt;""),CONCATENATE($C$7,"_",$A10,IF($G$4="Cuaderno de Estudio","_small",CONCATENATE(IF(I10="","","n"),IF(LEFT($G$5,1)="F",".jpg",".png")))),"")</f>
        <v>MA_09_10_CO_IMG01_small</v>
      </c>
      <c r="G10" s="13" t="str">
        <f ca="1">IF($F10&lt;&gt;"",IF($G$4="Recurso",VLOOKUP($E10,OFFSET('Definición técnica de imagenes'!$A$1,MATCH($G$5,'Definición técnica de imagenes'!$A$1:$A$104,0)-1,1,COUNTIF('Definición técnica de imagenes'!$A$3:$A$102,$G$5),5),5,FALSE),'Definición técnica de imagenes'!$F$16),"")</f>
        <v>526 x 370 px</v>
      </c>
      <c r="H10" s="13" t="str">
        <f t="shared" ref="H10" ca="1" si="2">IF(AND(I10&lt;&gt;"",I10&lt;&gt;0),IF(OR(B10&lt;&gt;"",J10&lt;&gt;""),CONCATENATE($C$7,"_",$A10,IF($G$4="Cuaderno de Estudio","_zoom",CONCATENATE("a",IF(LEFT($G$5,1)="F",".jpg",".png")))),""),"")</f>
        <v>MA_09_10_CO_IMG01_zoom</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800 x 600 px</v>
      </c>
      <c r="J10" s="63" t="s">
        <v>192</v>
      </c>
      <c r="K10" s="64"/>
      <c r="O10" s="2" t="str">
        <f>'Definición técnica de imagenes'!A12</f>
        <v>M12D</v>
      </c>
    </row>
    <row r="11" spans="1:16" s="11" customFormat="1" ht="98.25" customHeight="1" x14ac:dyDescent="0.25">
      <c r="A11" s="12" t="str">
        <f t="shared" ref="A11:A18" si="3">IF(OR(B11&lt;&gt;"",J11&lt;&gt;""),CONCATENATE(LEFT(A10,3),IF(MID(A10,4,2)+1&lt;10,CONCATENATE("0",MID(A10,4,2)+1))),"")</f>
        <v>IMG02</v>
      </c>
      <c r="B11" s="62" t="s">
        <v>193</v>
      </c>
      <c r="C11" s="20" t="str">
        <f t="shared" si="0"/>
        <v>Cuaderno de Estudio</v>
      </c>
      <c r="D11" s="63" t="s">
        <v>194</v>
      </c>
      <c r="E11" s="63" t="s">
        <v>153</v>
      </c>
      <c r="F11" s="13" t="str">
        <f t="shared" ref="F11:F74" si="4">IF(OR(B11&lt;&gt;"",J11&lt;&gt;""),CONCATENATE($C$7,"_",$A11,IF($G$4="Cuaderno de Estudio","_small",CONCATENATE(IF(I11="","","n"),IF(LEFT($G$5,1)="F",".jpg",".png")))),"")</f>
        <v>MA_09_10_CO_IMG02_small</v>
      </c>
      <c r="G11" s="13" t="str">
        <f ca="1">IF($F11&lt;&gt;"",IF($G$4="Recurso",VLOOKUP($E11,OFFSET('Definición técnica de imagenes'!$A$1,MATCH($G$5,'Definición técnica de imagenes'!$A$1:$A$104,0)-1,1,COUNTIF('Definición técnica de imagenes'!$A$3:$A$102,$G$5),5),5,FALSE),'Definición técnica de imagenes'!$F$16),"")</f>
        <v>526 x 370 px</v>
      </c>
      <c r="H11" s="13" t="str">
        <f t="shared" ref="H11:H74" ca="1" si="5">IF(AND(I11&lt;&gt;"",I11&lt;&gt;0),IF(OR(B11&lt;&gt;"",J11&lt;&gt;""),CONCATENATE($C$7,"_",$A11,IF($G$4="Cuaderno de Estudio","_zoom",CONCATENATE("a",IF(LEFT($G$5,1)="F",".jpg",".png")))),""),"")</f>
        <v>MA_09_10_CO_IMG02_zoom</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800 x 600 px</v>
      </c>
      <c r="J11" s="64"/>
      <c r="K11" s="65" t="s">
        <v>196</v>
      </c>
      <c r="O11" s="2" t="str">
        <f>'Definición técnica de imagenes'!A13</f>
        <v>M101</v>
      </c>
    </row>
    <row r="12" spans="1:16" s="11" customFormat="1" ht="128.25" customHeight="1" x14ac:dyDescent="0.25">
      <c r="A12" s="12" t="str">
        <f t="shared" si="3"/>
        <v>IMG03</v>
      </c>
      <c r="B12" s="62" t="s">
        <v>193</v>
      </c>
      <c r="C12" s="20" t="str">
        <f t="shared" si="0"/>
        <v>Cuaderno de Estudio</v>
      </c>
      <c r="D12" s="63" t="s">
        <v>194</v>
      </c>
      <c r="E12" s="63" t="s">
        <v>153</v>
      </c>
      <c r="F12" s="13" t="str">
        <f t="shared" si="4"/>
        <v>MA_09_10_CO_IMG03_small</v>
      </c>
      <c r="G12" s="13" t="str">
        <f ca="1">IF($F12&lt;&gt;"",IF($G$4="Recurso",VLOOKUP($E12,OFFSET('Definición técnica de imagenes'!$A$1,MATCH($G$5,'Definición técnica de imagenes'!$A$1:$A$104,0)-1,1,COUNTIF('Definición técnica de imagenes'!$A$3:$A$102,$G$5),5),5,FALSE),'Definición técnica de imagenes'!$F$16),"")</f>
        <v>526 x 370 px</v>
      </c>
      <c r="H12" s="13" t="str">
        <f t="shared" ca="1" si="5"/>
        <v>MA_09_10_CO_IMG03_zoom</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800 x 600 px</v>
      </c>
      <c r="J12"/>
      <c r="K12" s="64"/>
      <c r="O12" s="2" t="str">
        <f>'Definición técnica de imagenes'!A18</f>
        <v>Diaporama F1</v>
      </c>
    </row>
    <row r="13" spans="1:16" s="11" customFormat="1" ht="145.5" customHeight="1" x14ac:dyDescent="0.25">
      <c r="A13" s="12" t="str">
        <f t="shared" si="3"/>
        <v>IMG04</v>
      </c>
      <c r="B13" s="62" t="s">
        <v>193</v>
      </c>
      <c r="C13" s="20" t="str">
        <f t="shared" si="0"/>
        <v>Cuaderno de Estudio</v>
      </c>
      <c r="D13" s="63" t="s">
        <v>194</v>
      </c>
      <c r="E13" s="63" t="s">
        <v>153</v>
      </c>
      <c r="F13" s="13" t="str">
        <f t="shared" si="4"/>
        <v>MA_09_10_CO_IMG04_small</v>
      </c>
      <c r="G13" s="13" t="str">
        <f ca="1">IF($F13&lt;&gt;"",IF($G$4="Recurso",VLOOKUP($E13,OFFSET('Definición técnica de imagenes'!$A$1,MATCH($G$5,'Definición técnica de imagenes'!$A$1:$A$104,0)-1,1,COUNTIF('Definición técnica de imagenes'!$A$3:$A$102,$G$5),5),5,FALSE),'Definición técnica de imagenes'!$F$16),"")</f>
        <v>526 x 370 px</v>
      </c>
      <c r="H13" s="13" t="str">
        <f t="shared" ca="1" si="5"/>
        <v>MA_09_10_CO_IMG04_zoom</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800 x 600 px</v>
      </c>
      <c r="J13" s="64"/>
      <c r="K13" s="64"/>
      <c r="O13" s="2" t="str">
        <f>'Definición técnica de imagenes'!A19</f>
        <v>F4</v>
      </c>
    </row>
    <row r="14" spans="1:16" s="11" customFormat="1" ht="174.75" customHeight="1" x14ac:dyDescent="0.25">
      <c r="A14" s="12" t="str">
        <f t="shared" si="3"/>
        <v>IMG05</v>
      </c>
      <c r="B14" s="62" t="s">
        <v>193</v>
      </c>
      <c r="C14" s="20" t="str">
        <f t="shared" si="0"/>
        <v>Cuaderno de Estudio</v>
      </c>
      <c r="D14" s="63" t="s">
        <v>194</v>
      </c>
      <c r="E14" s="63" t="s">
        <v>153</v>
      </c>
      <c r="F14" s="13" t="str">
        <f t="shared" si="4"/>
        <v>MA_09_10_CO_IMG05_small</v>
      </c>
      <c r="G14" s="13" t="str">
        <f ca="1">IF($F14&lt;&gt;"",IF($G$4="Recurso",VLOOKUP($E14,OFFSET('Definición técnica de imagenes'!$A$1,MATCH($G$5,'Definición técnica de imagenes'!$A$1:$A$104,0)-1,1,COUNTIF('Definición técnica de imagenes'!$A$3:$A$102,$G$5),5),5,FALSE),'Definición técnica de imagenes'!$F$16),"")</f>
        <v>526 x 370 px</v>
      </c>
      <c r="H14" s="13" t="str">
        <f t="shared" ca="1" si="5"/>
        <v>MA_09_10_CO_IMG05_zoom</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800 x 600 px</v>
      </c>
      <c r="J14"/>
      <c r="K14" s="64"/>
      <c r="O14" s="2" t="str">
        <f>'Definición técnica de imagenes'!A22</f>
        <v>F6</v>
      </c>
    </row>
    <row r="15" spans="1:16" s="11" customFormat="1" ht="148.5" customHeight="1" x14ac:dyDescent="0.25">
      <c r="A15" s="12" t="str">
        <f t="shared" si="3"/>
        <v>IMG06</v>
      </c>
      <c r="B15" s="62" t="s">
        <v>193</v>
      </c>
      <c r="C15" s="20" t="str">
        <f t="shared" si="0"/>
        <v>Cuaderno de Estudio</v>
      </c>
      <c r="D15" s="63" t="s">
        <v>194</v>
      </c>
      <c r="E15" s="63" t="s">
        <v>153</v>
      </c>
      <c r="F15" s="13" t="str">
        <f t="shared" si="4"/>
        <v>MA_09_10_CO_IMG06_small</v>
      </c>
      <c r="G15" s="13" t="str">
        <f ca="1">IF($F15&lt;&gt;"",IF($G$4="Recurso",VLOOKUP($E15,OFFSET('Definición técnica de imagenes'!$A$1,MATCH($G$5,'Definición técnica de imagenes'!$A$1:$A$104,0)-1,1,COUNTIF('Definición técnica de imagenes'!$A$3:$A$102,$G$5),5),5,FALSE),'Definición técnica de imagenes'!$F$16),"")</f>
        <v>526 x 370 px</v>
      </c>
      <c r="H15" s="13" t="str">
        <f t="shared" ca="1" si="5"/>
        <v>MA_09_10_CO_IMG06_zoom</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800 x 600 px</v>
      </c>
      <c r="J15" s="66"/>
      <c r="K15" s="66"/>
      <c r="O15" s="2" t="str">
        <f>'Definición técnica de imagenes'!A24</f>
        <v>F6B</v>
      </c>
    </row>
    <row r="16" spans="1:16" s="11" customFormat="1" ht="162.75" customHeight="1" x14ac:dyDescent="0.3">
      <c r="A16" s="12" t="str">
        <f t="shared" si="3"/>
        <v>IMG07</v>
      </c>
      <c r="B16" s="62" t="s">
        <v>193</v>
      </c>
      <c r="C16" s="20" t="str">
        <f t="shared" si="0"/>
        <v>Cuaderno de Estudio</v>
      </c>
      <c r="D16" s="63" t="s">
        <v>194</v>
      </c>
      <c r="E16" s="63" t="s">
        <v>153</v>
      </c>
      <c r="F16" s="13" t="str">
        <f t="shared" si="4"/>
        <v>MA_09_10_CO_IMG07_small</v>
      </c>
      <c r="G16" s="13" t="str">
        <f ca="1">IF($F16&lt;&gt;"",IF($G$4="Recurso",VLOOKUP($E16,OFFSET('Definición técnica de imagenes'!$A$1,MATCH($G$5,'Definición técnica de imagenes'!$A$1:$A$104,0)-1,1,COUNTIF('Definición técnica de imagenes'!$A$3:$A$102,$G$5),5),5,FALSE),'Definición técnica de imagenes'!$F$16),"")</f>
        <v>526 x 370 px</v>
      </c>
      <c r="H16" s="13" t="str">
        <f t="shared" ca="1" si="5"/>
        <v>MA_09_10_CO_IMG07_zoom</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800 x 600 px</v>
      </c>
      <c r="J16"/>
      <c r="K16" s="68"/>
      <c r="O16" s="2" t="str">
        <f>'Definición técnica de imagenes'!A25</f>
        <v>F7</v>
      </c>
    </row>
    <row r="17" spans="1:15" s="11" customFormat="1" ht="141.75" customHeight="1" x14ac:dyDescent="0.25">
      <c r="A17" s="12" t="str">
        <f t="shared" si="3"/>
        <v>IMG08</v>
      </c>
      <c r="B17" s="62" t="s">
        <v>193</v>
      </c>
      <c r="C17" s="20" t="str">
        <f t="shared" si="0"/>
        <v>Cuaderno de Estudio</v>
      </c>
      <c r="D17" s="63" t="s">
        <v>194</v>
      </c>
      <c r="E17" s="63" t="s">
        <v>153</v>
      </c>
      <c r="F17" s="13" t="str">
        <f t="shared" si="4"/>
        <v>MA_09_10_CO_IMG08_small</v>
      </c>
      <c r="G17" s="13" t="str">
        <f ca="1">IF($F17&lt;&gt;"",IF($G$4="Recurso",VLOOKUP($E17,OFFSET('Definición técnica de imagenes'!$A$1,MATCH($G$5,'Definición técnica de imagenes'!$A$1:$A$104,0)-1,1,COUNTIF('Definición técnica de imagenes'!$A$3:$A$102,$G$5),5),5,FALSE),'Definición técnica de imagenes'!$F$16),"")</f>
        <v>526 x 370 px</v>
      </c>
      <c r="H17" s="13" t="str">
        <f t="shared" ca="1" si="5"/>
        <v>MA_09_10_CO_IMG08_zoom</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800 x 600 px</v>
      </c>
      <c r="J17" s="66"/>
      <c r="K17" s="66"/>
      <c r="O17" s="2" t="str">
        <f>'Definición técnica de imagenes'!A27</f>
        <v>F7B</v>
      </c>
    </row>
    <row r="18" spans="1:15" s="11" customFormat="1" ht="122.25" customHeight="1" x14ac:dyDescent="0.25">
      <c r="A18" s="12" t="str">
        <f t="shared" si="3"/>
        <v>IMG09</v>
      </c>
      <c r="B18" s="62" t="s">
        <v>193</v>
      </c>
      <c r="C18" s="20" t="str">
        <f t="shared" si="0"/>
        <v>Cuaderno de Estudio</v>
      </c>
      <c r="D18" s="63" t="s">
        <v>194</v>
      </c>
      <c r="E18" s="63" t="s">
        <v>153</v>
      </c>
      <c r="F18" s="13" t="str">
        <f t="shared" si="4"/>
        <v>MA_09_10_CO_IMG09_small</v>
      </c>
      <c r="G18" s="13" t="str">
        <f ca="1">IF($F18&lt;&gt;"",IF($G$4="Recurso",VLOOKUP($E18,OFFSET('Definición técnica de imagenes'!$A$1,MATCH($G$5,'Definición técnica de imagenes'!$A$1:$A$104,0)-1,1,COUNTIF('Definición técnica de imagenes'!$A$3:$A$102,$G$5),5),5,FALSE),'Definición técnica de imagenes'!$F$16),"")</f>
        <v>526 x 370 px</v>
      </c>
      <c r="H18" s="13" t="str">
        <f t="shared" ca="1" si="5"/>
        <v>MA_09_10_CO_IMG09_zoom</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800 x 600 px</v>
      </c>
      <c r="J18" s="66"/>
      <c r="K18" s="66"/>
      <c r="O18" s="2" t="str">
        <f>'Definición técnica de imagenes'!A30</f>
        <v>F8</v>
      </c>
    </row>
    <row r="19" spans="1:15" s="11" customFormat="1" ht="144" customHeight="1" x14ac:dyDescent="0.3">
      <c r="A19" s="12" t="str">
        <f t="shared" ref="A19:A50" si="6">IF(OR(B19&lt;&gt;"",J19&lt;&gt;""),CONCATENATE(LEFT(A18,3),IF(MID(A18,4,2)+1&lt;10,CONCATENATE("0",MID(A18,4,2)+1),MID(A18,4,2)+1)),"")</f>
        <v>IMG10</v>
      </c>
      <c r="B19" s="62" t="s">
        <v>193</v>
      </c>
      <c r="C19" s="20" t="str">
        <f t="shared" si="0"/>
        <v>Cuaderno de Estudio</v>
      </c>
      <c r="D19" s="63" t="s">
        <v>194</v>
      </c>
      <c r="E19" s="63" t="s">
        <v>153</v>
      </c>
      <c r="F19" s="13" t="str">
        <f t="shared" si="4"/>
        <v>MA_09_10_CO_IMG10_small</v>
      </c>
      <c r="G19" s="13" t="str">
        <f ca="1">IF($F19&lt;&gt;"",IF($G$4="Recurso",VLOOKUP($E19,OFFSET('Definición técnica de imagenes'!$A$1,MATCH($G$5,'Definición técnica de imagenes'!$A$1:$A$104,0)-1,1,COUNTIF('Definición técnica de imagenes'!$A$3:$A$102,$G$5),5),5,FALSE),'Definición técnica de imagenes'!$F$16),"")</f>
        <v>526 x 370 px</v>
      </c>
      <c r="H19" s="13" t="str">
        <f t="shared" ca="1" si="5"/>
        <v>MA_09_10_CO_IMG10_zoom</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800 x 600 px</v>
      </c>
      <c r="J19" s="67"/>
      <c r="K19" s="68"/>
      <c r="O19" s="2" t="str">
        <f>'Definición técnica de imagenes'!A31</f>
        <v>F10</v>
      </c>
    </row>
    <row r="20" spans="1:15" s="11" customFormat="1" ht="174.75" customHeight="1" x14ac:dyDescent="0.25">
      <c r="A20" s="12" t="str">
        <f t="shared" si="6"/>
        <v>IMG11</v>
      </c>
      <c r="B20" s="62" t="s">
        <v>193</v>
      </c>
      <c r="C20" s="20" t="str">
        <f t="shared" si="0"/>
        <v>Cuaderno de Estudio</v>
      </c>
      <c r="D20" s="63" t="s">
        <v>194</v>
      </c>
      <c r="E20" s="63" t="s">
        <v>153</v>
      </c>
      <c r="F20" s="13" t="str">
        <f t="shared" si="4"/>
        <v>MA_09_10_CO_IMG11_small</v>
      </c>
      <c r="G20" s="13" t="str">
        <f ca="1">IF($F20&lt;&gt;"",IF($G$4="Recurso",VLOOKUP($E20,OFFSET('Definición técnica de imagenes'!$A$1,MATCH($G$5,'Definición técnica de imagenes'!$A$1:$A$104,0)-1,1,COUNTIF('Definición técnica de imagenes'!$A$3:$A$102,$G$5),5),5,FALSE),'Definición técnica de imagenes'!$F$16),"")</f>
        <v>526 x 370 px</v>
      </c>
      <c r="H20" s="13" t="str">
        <f t="shared" ca="1" si="5"/>
        <v>MA_09_10_CO_IMG11_zoom</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800 x 600 px</v>
      </c>
      <c r="J20" s="64"/>
      <c r="K20" s="66"/>
      <c r="O20" s="2" t="str">
        <f>'Definición técnica de imagenes'!A32</f>
        <v>F10B</v>
      </c>
    </row>
    <row r="21" spans="1:15" s="11" customFormat="1" ht="144.75" customHeight="1" x14ac:dyDescent="0.25">
      <c r="A21" s="12" t="str">
        <f t="shared" si="6"/>
        <v>IMG12</v>
      </c>
      <c r="B21" s="62" t="s">
        <v>193</v>
      </c>
      <c r="C21" s="20" t="str">
        <f t="shared" si="0"/>
        <v>Cuaderno de Estudio</v>
      </c>
      <c r="D21" s="63" t="s">
        <v>194</v>
      </c>
      <c r="E21" s="63" t="s">
        <v>153</v>
      </c>
      <c r="F21" s="13" t="str">
        <f t="shared" si="4"/>
        <v>MA_09_10_CO_IMG12_small</v>
      </c>
      <c r="G21" s="13" t="str">
        <f ca="1">IF($F21&lt;&gt;"",IF($G$4="Recurso",VLOOKUP($E21,OFFSET('Definición técnica de imagenes'!$A$1,MATCH($G$5,'Definición técnica de imagenes'!$A$1:$A$104,0)-1,1,COUNTIF('Definición técnica de imagenes'!$A$3:$A$102,$G$5),5),5,FALSE),'Definición técnica de imagenes'!$F$16),"")</f>
        <v>526 x 370 px</v>
      </c>
      <c r="H21" s="13" t="str">
        <f t="shared" ca="1" si="5"/>
        <v>MA_09_10_CO_IMG12_zoom</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800 x 600 px</v>
      </c>
      <c r="J21"/>
      <c r="K21" s="66"/>
      <c r="O21" s="2" t="str">
        <f>'Definición técnica de imagenes'!A33</f>
        <v>F11</v>
      </c>
    </row>
    <row r="22" spans="1:15" s="11" customFormat="1" ht="143.25" customHeight="1" x14ac:dyDescent="0.25">
      <c r="A22" s="12" t="str">
        <f t="shared" si="6"/>
        <v>IMG13</v>
      </c>
      <c r="B22" s="62" t="s">
        <v>193</v>
      </c>
      <c r="C22" s="20" t="str">
        <f t="shared" si="0"/>
        <v>Cuaderno de Estudio</v>
      </c>
      <c r="D22" s="63" t="s">
        <v>194</v>
      </c>
      <c r="E22" s="63" t="s">
        <v>153</v>
      </c>
      <c r="F22" s="13" t="str">
        <f t="shared" si="4"/>
        <v>MA_09_10_CO_IMG13_small</v>
      </c>
      <c r="G22" s="13" t="str">
        <f ca="1">IF($F22&lt;&gt;"",IF($G$4="Recurso",VLOOKUP($E22,OFFSET('Definición técnica de imagenes'!$A$1,MATCH($G$5,'Definición técnica de imagenes'!$A$1:$A$104,0)-1,1,COUNTIF('Definición técnica de imagenes'!$A$3:$A$102,$G$5),5),5,FALSE),'Definición técnica de imagenes'!$F$16),"")</f>
        <v>526 x 370 px</v>
      </c>
      <c r="H22" s="13" t="str">
        <f t="shared" ca="1" si="5"/>
        <v>MA_09_10_CO_IMG13_zoom</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800 x 600 px</v>
      </c>
      <c r="J22" s="63"/>
      <c r="K22" s="69"/>
      <c r="O22" s="2" t="str">
        <f>'Definición técnica de imagenes'!A34</f>
        <v>F12</v>
      </c>
    </row>
    <row r="23" spans="1:15" s="11" customFormat="1" ht="132" customHeight="1" x14ac:dyDescent="0.25">
      <c r="A23" s="12" t="str">
        <f t="shared" si="6"/>
        <v>IMG14</v>
      </c>
      <c r="B23" s="62" t="s">
        <v>193</v>
      </c>
      <c r="C23" s="20" t="str">
        <f t="shared" si="0"/>
        <v>Cuaderno de Estudio</v>
      </c>
      <c r="D23" s="63" t="s">
        <v>194</v>
      </c>
      <c r="E23" s="63" t="s">
        <v>153</v>
      </c>
      <c r="F23" s="13" t="str">
        <f t="shared" si="4"/>
        <v>MA_09_10_CO_IMG14_small</v>
      </c>
      <c r="G23" s="13" t="str">
        <f ca="1">IF($F23&lt;&gt;"",IF($G$4="Recurso",VLOOKUP($E23,OFFSET('Definición técnica de imagenes'!$A$1,MATCH($G$5,'Definición técnica de imagenes'!$A$1:$A$104,0)-1,1,COUNTIF('Definición técnica de imagenes'!$A$3:$A$102,$G$5),5),5,FALSE),'Definición técnica de imagenes'!$F$16),"")</f>
        <v>526 x 370 px</v>
      </c>
      <c r="H23" s="13" t="str">
        <f t="shared" ca="1" si="5"/>
        <v>MA_09_10_CO_IMG14_zoom</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800 x 600 px</v>
      </c>
      <c r="J23" s="64"/>
      <c r="K23" s="64"/>
      <c r="O23" s="2" t="str">
        <f>'Definición técnica de imagenes'!A35</f>
        <v>F13</v>
      </c>
    </row>
    <row r="24" spans="1:15" s="11" customFormat="1" ht="171.75" customHeight="1" x14ac:dyDescent="0.25">
      <c r="A24" s="12" t="str">
        <f t="shared" si="6"/>
        <v>IMG15</v>
      </c>
      <c r="B24" s="62" t="s">
        <v>193</v>
      </c>
      <c r="C24" s="20" t="str">
        <f t="shared" si="0"/>
        <v>Cuaderno de Estudio</v>
      </c>
      <c r="D24" s="63" t="s">
        <v>194</v>
      </c>
      <c r="E24" s="63" t="s">
        <v>153</v>
      </c>
      <c r="F24" s="13" t="str">
        <f t="shared" si="4"/>
        <v>MA_09_10_CO_IMG15_small</v>
      </c>
      <c r="G24" s="13" t="str">
        <f ca="1">IF($F24&lt;&gt;"",IF($G$4="Recurso",VLOOKUP($E24,OFFSET('Definición técnica de imagenes'!$A$1,MATCH($G$5,'Definición técnica de imagenes'!$A$1:$A$104,0)-1,1,COUNTIF('Definición técnica de imagenes'!$A$3:$A$102,$G$5),5),5,FALSE),'Definición técnica de imagenes'!$F$16),"")</f>
        <v>526 x 370 px</v>
      </c>
      <c r="H24" s="13" t="str">
        <f t="shared" ca="1" si="5"/>
        <v>MA_09_10_CO_IMG15_zoom</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800 x 600 px</v>
      </c>
      <c r="J24" s="63"/>
      <c r="K24" s="65"/>
      <c r="O24" s="2" t="str">
        <f>'Definición técnica de imagenes'!A37</f>
        <v>F13B</v>
      </c>
    </row>
    <row r="25" spans="1:15" s="11" customFormat="1" ht="128.25" customHeight="1" x14ac:dyDescent="0.25">
      <c r="A25" s="12" t="str">
        <f t="shared" si="6"/>
        <v>IMG16</v>
      </c>
      <c r="B25" s="62" t="s">
        <v>193</v>
      </c>
      <c r="C25" s="20" t="str">
        <f t="shared" si="0"/>
        <v>Cuaderno de Estudio</v>
      </c>
      <c r="D25" s="63" t="s">
        <v>194</v>
      </c>
      <c r="E25" s="63" t="s">
        <v>153</v>
      </c>
      <c r="F25" s="13" t="str">
        <f t="shared" si="4"/>
        <v>MA_09_10_CO_IMG16_small</v>
      </c>
      <c r="G25" s="13" t="str">
        <f ca="1">IF($F25&lt;&gt;"",IF($G$4="Recurso",VLOOKUP($E25,OFFSET('Definición técnica de imagenes'!$A$1,MATCH($G$5,'Definición técnica de imagenes'!$A$1:$A$104,0)-1,1,COUNTIF('Definición técnica de imagenes'!$A$3:$A$102,$G$5),5),5,FALSE),'Definición técnica de imagenes'!$F$16),"")</f>
        <v>526 x 370 px</v>
      </c>
      <c r="H25" s="13" t="str">
        <f t="shared" ca="1" si="5"/>
        <v>MA_09_10_CO_IMG16_zoom</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800 x 600 px</v>
      </c>
      <c r="J25"/>
      <c r="K25" s="64"/>
    </row>
    <row r="26" spans="1:15" s="11" customFormat="1" ht="115.5" customHeight="1" x14ac:dyDescent="0.25">
      <c r="A26" s="12" t="str">
        <f t="shared" si="6"/>
        <v>IMG17</v>
      </c>
      <c r="B26" s="62" t="s">
        <v>193</v>
      </c>
      <c r="C26" s="20" t="str">
        <f t="shared" si="0"/>
        <v>Cuaderno de Estudio</v>
      </c>
      <c r="D26" s="63" t="s">
        <v>194</v>
      </c>
      <c r="E26" s="63" t="s">
        <v>153</v>
      </c>
      <c r="F26" s="13" t="str">
        <f t="shared" si="4"/>
        <v>MA_09_10_CO_IMG17_small</v>
      </c>
      <c r="G26" s="13" t="str">
        <f ca="1">IF($F26&lt;&gt;"",IF($G$4="Recurso",VLOOKUP($E26,OFFSET('Definición técnica de imagenes'!$A$1,MATCH($G$5,'Definición técnica de imagenes'!$A$1:$A$104,0)-1,1,COUNTIF('Definición técnica de imagenes'!$A$3:$A$102,$G$5),5),5,FALSE),'Definición técnica de imagenes'!$F$16),"")</f>
        <v>526 x 370 px</v>
      </c>
      <c r="H26" s="13" t="str">
        <f t="shared" ca="1" si="5"/>
        <v>MA_09_10_CO_IMG17_zoom</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800 x 600 px</v>
      </c>
      <c r="J26"/>
      <c r="K26" s="64"/>
    </row>
    <row r="27" spans="1:15" s="11" customFormat="1" ht="252" customHeight="1" x14ac:dyDescent="0.25">
      <c r="A27" s="12" t="str">
        <f t="shared" si="6"/>
        <v>IMG18</v>
      </c>
      <c r="B27" s="62">
        <v>139684957</v>
      </c>
      <c r="C27" s="20" t="str">
        <f t="shared" si="0"/>
        <v>Cuaderno de Estudio</v>
      </c>
      <c r="D27" s="63" t="s">
        <v>194</v>
      </c>
      <c r="E27" s="63" t="s">
        <v>153</v>
      </c>
      <c r="F27" s="13" t="str">
        <f t="shared" si="4"/>
        <v>MA_09_10_CO_IMG18_small</v>
      </c>
      <c r="G27" s="13" t="str">
        <f ca="1">IF($F27&lt;&gt;"",IF($G$4="Recurso",VLOOKUP($E27,OFFSET('Definición técnica de imagenes'!$A$1,MATCH($G$5,'Definición técnica de imagenes'!$A$1:$A$104,0)-1,1,COUNTIF('Definición técnica de imagenes'!$A$3:$A$102,$G$5),5),5,FALSE),'Definición técnica de imagenes'!$F$16),"")</f>
        <v>526 x 370 px</v>
      </c>
      <c r="H27" s="13" t="str">
        <f t="shared" ca="1" si="5"/>
        <v>MA_09_10_CO_IMG18_zoom</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800 x 600 px</v>
      </c>
      <c r="J27"/>
      <c r="K27" s="64" t="s">
        <v>195</v>
      </c>
      <c r="O27" s="2"/>
    </row>
    <row r="28" spans="1:15" s="11" customFormat="1" ht="244.5" customHeight="1" x14ac:dyDescent="0.25">
      <c r="A28" s="12" t="str">
        <f t="shared" si="6"/>
        <v>IMG19</v>
      </c>
      <c r="B28" s="62" t="s">
        <v>193</v>
      </c>
      <c r="C28" s="20" t="str">
        <f t="shared" si="0"/>
        <v>Cuaderno de Estudio</v>
      </c>
      <c r="D28" s="63" t="s">
        <v>194</v>
      </c>
      <c r="E28" s="63" t="s">
        <v>153</v>
      </c>
      <c r="F28" s="13" t="str">
        <f t="shared" si="4"/>
        <v>MA_09_10_CO_IMG19_small</v>
      </c>
      <c r="G28" s="13" t="str">
        <f ca="1">IF($F28&lt;&gt;"",IF($G$4="Recurso",VLOOKUP($E28,OFFSET('Definición técnica de imagenes'!$A$1,MATCH($G$5,'Definición técnica de imagenes'!$A$1:$A$104,0)-1,1,COUNTIF('Definición técnica de imagenes'!$A$3:$A$102,$G$5),5),5,FALSE),'Definición técnica de imagenes'!$F$16),"")</f>
        <v>526 x 370 px</v>
      </c>
      <c r="H28" s="13" t="str">
        <f t="shared" ca="1" si="5"/>
        <v>MA_09_10_CO_IMG19_zoom</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800 x 600 px</v>
      </c>
      <c r="J28"/>
      <c r="K28" s="64"/>
    </row>
    <row r="29" spans="1:15" s="11" customFormat="1" ht="184.5" customHeight="1" x14ac:dyDescent="0.25">
      <c r="A29" s="12" t="str">
        <f t="shared" si="6"/>
        <v>IMG20</v>
      </c>
      <c r="B29" s="62" t="s">
        <v>193</v>
      </c>
      <c r="C29" s="20" t="str">
        <f t="shared" si="0"/>
        <v>Cuaderno de Estudio</v>
      </c>
      <c r="D29" s="63" t="s">
        <v>194</v>
      </c>
      <c r="E29" s="63" t="s">
        <v>153</v>
      </c>
      <c r="F29" s="13" t="str">
        <f t="shared" si="4"/>
        <v>MA_09_10_CO_IMG20_small</v>
      </c>
      <c r="G29" s="13" t="str">
        <f ca="1">IF($F29&lt;&gt;"",IF($G$4="Recurso",VLOOKUP($E29,OFFSET('Definición técnica de imagenes'!$A$1,MATCH($G$5,'Definición técnica de imagenes'!$A$1:$A$104,0)-1,1,COUNTIF('Definición técnica de imagenes'!$A$3:$A$102,$G$5),5),5,FALSE),'Definición técnica de imagenes'!$F$16),"")</f>
        <v>526 x 370 px</v>
      </c>
      <c r="H29" s="13" t="str">
        <f t="shared" ca="1" si="5"/>
        <v>MA_09_10_CO_IMG20_zoom</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800 x 600 px</v>
      </c>
      <c r="J29" s="64"/>
      <c r="K29" s="64"/>
    </row>
    <row r="30" spans="1:15" s="11" customFormat="1" ht="196.5" customHeight="1" x14ac:dyDescent="0.25">
      <c r="A30" s="12" t="str">
        <f t="shared" si="6"/>
        <v>IMG21</v>
      </c>
      <c r="B30" s="62" t="s">
        <v>193</v>
      </c>
      <c r="C30" s="20" t="str">
        <f t="shared" si="0"/>
        <v>Cuaderno de Estudio</v>
      </c>
      <c r="D30" s="63" t="s">
        <v>194</v>
      </c>
      <c r="E30" s="63" t="s">
        <v>153</v>
      </c>
      <c r="F30" s="13" t="str">
        <f t="shared" si="4"/>
        <v>MA_09_10_CO_IMG21_small</v>
      </c>
      <c r="G30" s="13" t="str">
        <f ca="1">IF($F30&lt;&gt;"",IF($G$4="Recurso",VLOOKUP($E30,OFFSET('Definición técnica de imagenes'!$A$1,MATCH($G$5,'Definición técnica de imagenes'!$A$1:$A$104,0)-1,1,COUNTIF('Definición técnica de imagenes'!$A$3:$A$102,$G$5),5),5,FALSE),'Definición técnica de imagenes'!$F$16),"")</f>
        <v>526 x 370 px</v>
      </c>
      <c r="H30" s="13" t="str">
        <f t="shared" ca="1" si="5"/>
        <v>MA_09_10_CO_IMG21_zoom</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800 x 600 px</v>
      </c>
      <c r="J30" s="64"/>
      <c r="K30" s="64"/>
    </row>
    <row r="31" spans="1:15" s="11" customFormat="1" ht="178.5" customHeight="1" x14ac:dyDescent="0.25">
      <c r="A31" s="12" t="str">
        <f t="shared" si="6"/>
        <v>IMG22</v>
      </c>
      <c r="B31" s="62" t="s">
        <v>193</v>
      </c>
      <c r="C31" s="20" t="str">
        <f t="shared" si="0"/>
        <v>Cuaderno de Estudio</v>
      </c>
      <c r="D31" s="63" t="s">
        <v>194</v>
      </c>
      <c r="E31" s="63" t="s">
        <v>153</v>
      </c>
      <c r="F31" s="13" t="str">
        <f t="shared" si="4"/>
        <v>MA_09_10_CO_IMG22_small</v>
      </c>
      <c r="G31" s="13" t="str">
        <f ca="1">IF($F31&lt;&gt;"",IF($G$4="Recurso",VLOOKUP($E31,OFFSET('Definición técnica de imagenes'!$A$1,MATCH($G$5,'Definición técnica de imagenes'!$A$1:$A$104,0)-1,1,COUNTIF('Definición técnica de imagenes'!$A$3:$A$102,$G$5),5),5,FALSE),'Definición técnica de imagenes'!$F$16),"")</f>
        <v>526 x 370 px</v>
      </c>
      <c r="H31" s="13" t="str">
        <f t="shared" ca="1" si="5"/>
        <v>MA_09_10_CO_IMG22_zoom</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800 x 600 px</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legacyDrawing r:id="rId3"/>
  <oleObjects>
    <mc:AlternateContent xmlns:mc="http://schemas.openxmlformats.org/markup-compatibility/2006">
      <mc:Choice Requires="x14">
        <oleObject progId="PBrush" shapeId="2050" r:id="rId4">
          <objectPr defaultSize="0" autoPict="0" r:id="rId5">
            <anchor moveWithCells="1" sizeWithCells="1">
              <from>
                <xdr:col>9</xdr:col>
                <xdr:colOff>752475</xdr:colOff>
                <xdr:row>11</xdr:row>
                <xdr:rowOff>228600</xdr:rowOff>
              </from>
              <to>
                <xdr:col>9</xdr:col>
                <xdr:colOff>2171700</xdr:colOff>
                <xdr:row>11</xdr:row>
                <xdr:rowOff>1362075</xdr:rowOff>
              </to>
            </anchor>
          </objectPr>
        </oleObject>
      </mc:Choice>
      <mc:Fallback>
        <oleObject progId="PBrush" shapeId="2050" r:id="rId4"/>
      </mc:Fallback>
    </mc:AlternateContent>
    <mc:AlternateContent xmlns:mc="http://schemas.openxmlformats.org/markup-compatibility/2006">
      <mc:Choice Requires="x14">
        <oleObject progId="PBrush" shapeId="2051" r:id="rId6">
          <objectPr defaultSize="0" autoPict="0" r:id="rId7">
            <anchor moveWithCells="1" sizeWithCells="1">
              <from>
                <xdr:col>9</xdr:col>
                <xdr:colOff>876300</xdr:colOff>
                <xdr:row>13</xdr:row>
                <xdr:rowOff>504825</xdr:rowOff>
              </from>
              <to>
                <xdr:col>9</xdr:col>
                <xdr:colOff>1943100</xdr:colOff>
                <xdr:row>13</xdr:row>
                <xdr:rowOff>1733550</xdr:rowOff>
              </to>
            </anchor>
          </objectPr>
        </oleObject>
      </mc:Choice>
      <mc:Fallback>
        <oleObject progId="PBrush" shapeId="2051" r:id="rId6"/>
      </mc:Fallback>
    </mc:AlternateContent>
    <mc:AlternateContent xmlns:mc="http://schemas.openxmlformats.org/markup-compatibility/2006">
      <mc:Choice Requires="x14">
        <oleObject progId="PBrush" shapeId="2052" r:id="rId8">
          <objectPr defaultSize="0" autoPict="0" r:id="rId9">
            <anchor moveWithCells="1" sizeWithCells="1">
              <from>
                <xdr:col>9</xdr:col>
                <xdr:colOff>742950</xdr:colOff>
                <xdr:row>15</xdr:row>
                <xdr:rowOff>419100</xdr:rowOff>
              </from>
              <to>
                <xdr:col>9</xdr:col>
                <xdr:colOff>1990725</xdr:colOff>
                <xdr:row>15</xdr:row>
                <xdr:rowOff>1600200</xdr:rowOff>
              </to>
            </anchor>
          </objectPr>
        </oleObject>
      </mc:Choice>
      <mc:Fallback>
        <oleObject progId="PBrush" shapeId="2052" r:id="rId8"/>
      </mc:Fallback>
    </mc:AlternateContent>
    <mc:AlternateContent xmlns:mc="http://schemas.openxmlformats.org/markup-compatibility/2006">
      <mc:Choice Requires="x14">
        <oleObject progId="PBrush" shapeId="2053" r:id="rId10">
          <objectPr defaultSize="0" autoPict="0" r:id="rId11">
            <anchor moveWithCells="1" sizeWithCells="1">
              <from>
                <xdr:col>9</xdr:col>
                <xdr:colOff>590550</xdr:colOff>
                <xdr:row>20</xdr:row>
                <xdr:rowOff>171450</xdr:rowOff>
              </from>
              <to>
                <xdr:col>9</xdr:col>
                <xdr:colOff>2085975</xdr:colOff>
                <xdr:row>20</xdr:row>
                <xdr:rowOff>1743075</xdr:rowOff>
              </to>
            </anchor>
          </objectPr>
        </oleObject>
      </mc:Choice>
      <mc:Fallback>
        <oleObject progId="PBrush" shapeId="2053" r:id="rId10"/>
      </mc:Fallback>
    </mc:AlternateContent>
    <mc:AlternateContent xmlns:mc="http://schemas.openxmlformats.org/markup-compatibility/2006">
      <mc:Choice Requires="x14">
        <oleObject progId="PBrush" shapeId="2054" r:id="rId12">
          <objectPr defaultSize="0" autoPict="0" r:id="rId13">
            <anchor moveWithCells="1" sizeWithCells="1">
              <from>
                <xdr:col>9</xdr:col>
                <xdr:colOff>381000</xdr:colOff>
                <xdr:row>24</xdr:row>
                <xdr:rowOff>152400</xdr:rowOff>
              </from>
              <to>
                <xdr:col>9</xdr:col>
                <xdr:colOff>1914525</xdr:colOff>
                <xdr:row>24</xdr:row>
                <xdr:rowOff>1333500</xdr:rowOff>
              </to>
            </anchor>
          </objectPr>
        </oleObject>
      </mc:Choice>
      <mc:Fallback>
        <oleObject progId="PBrush" shapeId="2054" r:id="rId12"/>
      </mc:Fallback>
    </mc:AlternateContent>
    <mc:AlternateContent xmlns:mc="http://schemas.openxmlformats.org/markup-compatibility/2006">
      <mc:Choice Requires="x14">
        <oleObject progId="PBrush" shapeId="2055" r:id="rId14">
          <objectPr defaultSize="0" autoPict="0" r:id="rId15">
            <anchor moveWithCells="1" sizeWithCells="1">
              <from>
                <xdr:col>9</xdr:col>
                <xdr:colOff>104775</xdr:colOff>
                <xdr:row>25</xdr:row>
                <xdr:rowOff>419100</xdr:rowOff>
              </from>
              <to>
                <xdr:col>9</xdr:col>
                <xdr:colOff>2457450</xdr:colOff>
                <xdr:row>25</xdr:row>
                <xdr:rowOff>1371600</xdr:rowOff>
              </to>
            </anchor>
          </objectPr>
        </oleObject>
      </mc:Choice>
      <mc:Fallback>
        <oleObject progId="PBrush" shapeId="2055" r:id="rId14"/>
      </mc:Fallback>
    </mc:AlternateContent>
    <mc:AlternateContent xmlns:mc="http://schemas.openxmlformats.org/markup-compatibility/2006">
      <mc:Choice Requires="x14">
        <oleObject progId="PBrush" shapeId="2056" r:id="rId16">
          <objectPr defaultSize="0" autoPict="0" r:id="rId17">
            <anchor moveWithCells="1" sizeWithCells="1">
              <from>
                <xdr:col>9</xdr:col>
                <xdr:colOff>304800</xdr:colOff>
                <xdr:row>26</xdr:row>
                <xdr:rowOff>400050</xdr:rowOff>
              </from>
              <to>
                <xdr:col>9</xdr:col>
                <xdr:colOff>2266950</xdr:colOff>
                <xdr:row>26</xdr:row>
                <xdr:rowOff>2800350</xdr:rowOff>
              </to>
            </anchor>
          </objectPr>
        </oleObject>
      </mc:Choice>
      <mc:Fallback>
        <oleObject progId="PBrush" shapeId="2056" r:id="rId16"/>
      </mc:Fallback>
    </mc:AlternateContent>
    <mc:AlternateContent xmlns:mc="http://schemas.openxmlformats.org/markup-compatibility/2006">
      <mc:Choice Requires="x14">
        <oleObject progId="PBrush" shapeId="2058" r:id="rId18">
          <objectPr defaultSize="0" autoPict="0" r:id="rId19">
            <anchor moveWithCells="1" sizeWithCells="1">
              <from>
                <xdr:col>9</xdr:col>
                <xdr:colOff>190500</xdr:colOff>
                <xdr:row>27</xdr:row>
                <xdr:rowOff>762000</xdr:rowOff>
              </from>
              <to>
                <xdr:col>9</xdr:col>
                <xdr:colOff>2276475</xdr:colOff>
                <xdr:row>27</xdr:row>
                <xdr:rowOff>2600325</xdr:rowOff>
              </to>
            </anchor>
          </objectPr>
        </oleObject>
      </mc:Choice>
      <mc:Fallback>
        <oleObject progId="PBrush" shapeId="2058" r:id="rId18"/>
      </mc:Fallback>
    </mc:AlternateContent>
  </oleObjec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Cristhian Andres Bello Rivera</cp:lastModifiedBy>
  <dcterms:created xsi:type="dcterms:W3CDTF">2014-07-01T23:43:25Z</dcterms:created>
  <dcterms:modified xsi:type="dcterms:W3CDTF">2016-03-08T02:38:51Z</dcterms:modified>
</cp:coreProperties>
</file>