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4\guion01\"/>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F11" i="1"/>
  <c r="G11" i="1"/>
  <c r="I11" i="1"/>
  <c r="H11" i="1"/>
  <c r="F12" i="1"/>
  <c r="G12" i="1"/>
  <c r="I12" i="1"/>
  <c r="H12" i="1"/>
  <c r="F13" i="1"/>
  <c r="G13" i="1"/>
  <c r="I13" i="1"/>
  <c r="H13" i="1"/>
  <c r="F14" i="1"/>
  <c r="G14" i="1"/>
  <c r="I14" i="1"/>
  <c r="H14" i="1"/>
  <c r="A15"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19"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H10" i="1"/>
  <c r="G10" i="1"/>
</calcChain>
</file>

<file path=xl/sharedStrings.xml><?xml version="1.0" encoding="utf-8"?>
<sst xmlns="http://schemas.openxmlformats.org/spreadsheetml/2006/main" count="261" uniqueCount="171">
  <si>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</si>
  <si>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</si>
  <si>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</si>
  <si>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</si>
  <si>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</si>
  <si>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</si>
  <si>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</si>
  <si>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</si>
  <si>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</si>
  <si>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</si>
  <si>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</si>
  <si>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</si>
  <si>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</si>
  <si>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</si>
  <si>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</si>
  <si>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</si>
  <si>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</si>
  <si>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</si>
  <si>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</si>
  <si>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</si>
  <si>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</si>
  <si>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</si>
  <si>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</si>
  <si>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</si>
  <si>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</si>
  <si>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</si>
  <si>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</si>
  <si>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</si>
  <si>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</si>
  <si>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</si>
  <si>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</si>
  <si>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</si>
  <si>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</si>
  <si>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</si>
  <si>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</si>
  <si>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</si>
  <si>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</si>
  <si>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</si>
  <si>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</si>
  <si>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</si>
  <si>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</si>
  <si>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</si>
  <si>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</si>
  <si>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</si>
  <si>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</si>
  <si>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</si>
  <si>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</si>
  <si>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</si>
  <si>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</si>
  <si>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</si>
  <si>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</si>
  <si>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</si>
  <si>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</si>
  <si>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</si>
  <si>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</si>
  <si>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</si>
  <si>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</si>
  <si>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</si>
  <si>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</si>
  <si>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</si>
  <si>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</si>
  <si>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</si>
  <si>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</si>
  <si>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</si>
  <si>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</si>
  <si>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</si>
  <si>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</si>
  <si>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</si>
  <si>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</si>
  <si>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</si>
  <si>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</si>
  <si>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</si>
  <si>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</si>
  <si>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</si>
  <si>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</si>
  <si>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</si>
  <si>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</si>
  <si>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</si>
  <si>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</si>
  <si>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</si>
  <si>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</si>
  <si>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</si>
  <si>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</si>
  <si>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</si>
  <si>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</si>
  <si>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</si>
  <si>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</si>
  <si>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</si>
  <si>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</si>
  <si>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</si>
  <si>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</si>
  <si>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</si>
  <si>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</si>
  <si>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</si>
  <si>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</si>
  <si>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</si>
  <si>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</si>
  <si>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</si>
  <si>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</si>
  <si>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</si>
  <si>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</si>
  <si>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</si>
  <si>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</si>
  <si>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</si>
  <si>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</si>
  <si>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</si>
  <si>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</si>
  <si>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</si>
  <si>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</si>
  <si>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</si>
  <si>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</si>
  <si>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</si>
  <si>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</si>
  <si>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</si>
  <si>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</si>
  <si>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</si>
  <si>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</si>
  <si>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</si>
  <si>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</si>
  <si>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</si>
  <si>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</si>
  <si>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</si>
  <si>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</si>
  <si>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</si>
  <si>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</si>
  <si>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</si>
  <si>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</si>
  <si>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</si>
  <si>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</si>
  <si>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</si>
  <si>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</si>
  <si>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</si>
  <si>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</si>
  <si>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</si>
  <si>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</si>
  <si>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</si>
  <si>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</si>
  <si>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</si>
  <si>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</si>
  <si>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</si>
  <si>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</si>
  <si>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</si>
  <si>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</si>
  <si>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</si>
  <si>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</si>
  <si>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</si>
  <si>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</si>
  <si>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Cuaderno de Estudio</t>
  </si>
  <si>
    <t>MA_04_01_CO</t>
  </si>
  <si>
    <t>Johanna Montejo Rozo</t>
  </si>
  <si>
    <t>Ilustración</t>
  </si>
  <si>
    <t>IMG02</t>
  </si>
  <si>
    <t>IMG03</t>
  </si>
  <si>
    <t>IMG04</t>
  </si>
  <si>
    <t>Conjunto de las letras de la palabra “abuelito”, representados con diagramas de Venn con la etiqueta “P”. Dentro del óvalo del conjunto P, debe aparecer un óvalo que encierre todas las vocales, identificado con la etiqueta “V”</t>
  </si>
  <si>
    <t>IMG05</t>
  </si>
  <si>
    <t>Conjuntos</t>
  </si>
  <si>
    <t>IMG07</t>
  </si>
  <si>
    <t>IMG08</t>
  </si>
  <si>
    <t xml:space="preserve">La Imagen de los conjuntos M y S representados con diagramas de Venn, teniendo en cuenta la diferencia S – M. </t>
  </si>
  <si>
    <t>La Imagen de los conjuntos M y S representados con diagramas de Venn, teniendo en cuenta la diferencia M – S.</t>
  </si>
  <si>
    <t xml:space="preserve">La Imagen de los conjuntos H y N representados con diagramas de Venn, teniendo en cuenta la intersección que hay entre ellos. </t>
  </si>
  <si>
    <t xml:space="preserve">La Imagen de los conjuntos P e I representados con diagramas de Venn, teniendo en cuenta la unión que hay entre ellos. </t>
  </si>
  <si>
    <t>Conjunto de frutas verdes (peras, manzanas verdes, uvas verdes y limones) con la etiqueta del nombre “F” (la letra F debe ser en mayúscula). 
La imagen del grupo de frutas verdes fue tomada de Shutterstock 12946990</t>
  </si>
  <si>
    <t>Conjunto de números pares del 2 al 18 representado en diagrama de Venn, es decir dentro de un círculo u óvalo con la etiqueta del nombre “P” (la letra P debe ser en mayúscula)</t>
  </si>
  <si>
    <t>(Ver la imagen en  Observaciones, última columna de esta tabla)</t>
  </si>
  <si>
    <t>Ver la imagen en  Observaciones, última columna de esta tabla</t>
  </si>
  <si>
    <t>12946990
(Ver la imagen en  Observaciones, última columna de esta tabla)</t>
  </si>
  <si>
    <t xml:space="preserve">El número 4 dentro de un óvalo (representación gráfica de diagrama de Venn), con la etiqueta “S” </t>
  </si>
  <si>
    <t>IMG09</t>
  </si>
  <si>
    <t>La Imagen de los conjuntos M y S representados con diagramas de Venn, teniendo en cuenta la diferencia M – S. La Imagen de los conjuntos M y S representados con diagramas de Venn, teniendo en cuenta la diferencia S – 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</si>
</sst>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horizontal="lef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vertical="center" wrapText="1"/>
    </xf>
    <xf numFmtId="0" fontId="22" fillId="0" borderId="5" xfId="0" applyFont="1" applyBorder="1" applyAlignment="1">
      <alignment vertical="center" wrapText="1"/>
    </xf>
    <xf numFmtId="0" fontId="3" fillId="5" borderId="35" xfId="0" applyFont="1" applyFill="1" applyBorder="1" applyAlignment="1">
      <alignment horizontal="center" vertical="center" wrapText="1"/>
    </xf>
    <xf numFmtId="0" fontId="0" fillId="0" borderId="5" xfId="0" applyBorder="1"/>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9" borderId="26" xfId="0" applyNumberFormat="1" applyFont="1" applyFill="1" applyBorder="1" applyAlignment="1">
      <alignment horizontal="center"/>
    </xf>
    <xf numFmtId="164" fontId="9" fillId="9" borderId="25" xfId="0" applyNumberFormat="1" applyFont="1" applyFill="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9" fillId="0" borderId="5"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6" fillId="0" borderId="5" xfId="0" applyFont="1" applyBorder="1" applyAlignment="1">
      <alignment horizontal="left" vertical="center" wrapText="1"/>
    </xf>
    <xf numFmtId="0" fontId="14" fillId="0" borderId="5" xfId="0" applyFont="1" applyBorder="1" applyAlignment="1">
      <alignment vertical="center" wrapText="1"/>
    </xf>
    <xf numFmtId="0" fontId="7" fillId="0" borderId="5" xfId="0" applyFont="1" applyBorder="1" applyAlignment="1">
      <alignment horizontal="left"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673100</xdr:colOff>
          <xdr:row>9</xdr:row>
          <xdr:rowOff>214313</xdr:rowOff>
        </xdr:from>
        <xdr:to>
          <xdr:col>10</xdr:col>
          <xdr:colOff>3816350</xdr:colOff>
          <xdr:row>9</xdr:row>
          <xdr:rowOff>2224088</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1506538</xdr:colOff>
          <xdr:row>10</xdr:row>
          <xdr:rowOff>47625</xdr:rowOff>
        </xdr:from>
        <xdr:to>
          <xdr:col>10</xdr:col>
          <xdr:colOff>2916238</xdr:colOff>
          <xdr:row>10</xdr:row>
          <xdr:rowOff>1381125</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1206500</xdr:colOff>
          <xdr:row>11</xdr:row>
          <xdr:rowOff>33337</xdr:rowOff>
        </xdr:from>
        <xdr:to>
          <xdr:col>10</xdr:col>
          <xdr:colOff>3549650</xdr:colOff>
          <xdr:row>11</xdr:row>
          <xdr:rowOff>1700212</xdr:rowOff>
        </xdr:to>
        <xdr:sp macro="" textlink="">
          <xdr:nvSpPr>
            <xdr:cNvPr id="2056" name="Object 8" hidden="1">
              <a:extLst>
                <a:ext uri="{63B3BB69-23CF-44E3-9099-C40C66FF867C}">
                  <a14:compatExt spid="_x0000_s205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968377</xdr:colOff>
          <xdr:row>12</xdr:row>
          <xdr:rowOff>39687</xdr:rowOff>
        </xdr:from>
        <xdr:to>
          <xdr:col>10</xdr:col>
          <xdr:colOff>3816352</xdr:colOff>
          <xdr:row>12</xdr:row>
          <xdr:rowOff>1987550</xdr:rowOff>
        </xdr:to>
        <xdr:sp macro="" textlink="">
          <xdr:nvSpPr>
            <xdr:cNvPr id="2058" name="Object 10" hidden="1">
              <a:extLst>
                <a:ext uri="{63B3BB69-23CF-44E3-9099-C40C66FF867C}">
                  <a14:compatExt spid="_x0000_s20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1611312</xdr:colOff>
          <xdr:row>13</xdr:row>
          <xdr:rowOff>261938</xdr:rowOff>
        </xdr:from>
        <xdr:to>
          <xdr:col>10</xdr:col>
          <xdr:colOff>3201987</xdr:colOff>
          <xdr:row>13</xdr:row>
          <xdr:rowOff>1252538</xdr:rowOff>
        </xdr:to>
        <xdr:sp macro="" textlink="">
          <xdr:nvSpPr>
            <xdr:cNvPr id="2059" name="Object 11" hidden="1">
              <a:extLst>
                <a:ext uri="{63B3BB69-23CF-44E3-9099-C40C66FF867C}">
                  <a14:compatExt spid="_x0000_s205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1492250</xdr:colOff>
          <xdr:row>14</xdr:row>
          <xdr:rowOff>150812</xdr:rowOff>
        </xdr:from>
        <xdr:to>
          <xdr:col>10</xdr:col>
          <xdr:colOff>3340100</xdr:colOff>
          <xdr:row>14</xdr:row>
          <xdr:rowOff>1303337</xdr:rowOff>
        </xdr:to>
        <xdr:sp macro="" textlink="">
          <xdr:nvSpPr>
            <xdr:cNvPr id="2060" name="Object 12" hidden="1">
              <a:extLst>
                <a:ext uri="{63B3BB69-23CF-44E3-9099-C40C66FF867C}">
                  <a14:compatExt spid="_x0000_s206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1508125</xdr:colOff>
          <xdr:row>15</xdr:row>
          <xdr:rowOff>55562</xdr:rowOff>
        </xdr:from>
        <xdr:to>
          <xdr:col>10</xdr:col>
          <xdr:colOff>3317875</xdr:colOff>
          <xdr:row>15</xdr:row>
          <xdr:rowOff>1169987</xdr:rowOff>
        </xdr:to>
        <xdr:sp macro="" textlink="">
          <xdr:nvSpPr>
            <xdr:cNvPr id="2061" name="Object 13" hidden="1">
              <a:extLst>
                <a:ext uri="{63B3BB69-23CF-44E3-9099-C40C66FF867C}">
                  <a14:compatExt spid="_x0000_s206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1476374</xdr:colOff>
          <xdr:row>16</xdr:row>
          <xdr:rowOff>55563</xdr:rowOff>
        </xdr:from>
        <xdr:to>
          <xdr:col>10</xdr:col>
          <xdr:colOff>3286124</xdr:colOff>
          <xdr:row>16</xdr:row>
          <xdr:rowOff>1189038</xdr:rowOff>
        </xdr:to>
        <xdr:sp macro="" textlink="">
          <xdr:nvSpPr>
            <xdr:cNvPr id="2063" name="Object 15" hidden="1">
              <a:extLst>
                <a:ext uri="{63B3BB69-23CF-44E3-9099-C40C66FF867C}">
                  <a14:compatExt spid="_x0000_s206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150812</xdr:colOff>
          <xdr:row>17</xdr:row>
          <xdr:rowOff>55562</xdr:rowOff>
        </xdr:from>
        <xdr:to>
          <xdr:col>10</xdr:col>
          <xdr:colOff>4579937</xdr:colOff>
          <xdr:row>17</xdr:row>
          <xdr:rowOff>1693862</xdr:rowOff>
        </xdr:to>
        <xdr:sp macro="" textlink="">
          <xdr:nvSpPr>
            <xdr:cNvPr id="2065" name="Object 17" hidden="1">
              <a:extLst>
                <a:ext uri="{63B3BB69-23CF-44E3-9099-C40C66FF867C}">
                  <a14:compatExt spid="_x0000_s206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png"/><Relationship Id="rId18" Type="http://schemas.openxmlformats.org/officeDocument/2006/relationships/oleObject" Target="../embeddings/oleObject8.bin"/><Relationship Id="rId3" Type="http://schemas.openxmlformats.org/officeDocument/2006/relationships/vmlDrawing" Target="../drawings/vmlDrawing1.vml"/><Relationship Id="rId21" Type="http://schemas.openxmlformats.org/officeDocument/2006/relationships/image" Target="../media/image9.png"/><Relationship Id="rId7" Type="http://schemas.openxmlformats.org/officeDocument/2006/relationships/image" Target="../media/image2.png"/><Relationship Id="rId12" Type="http://schemas.openxmlformats.org/officeDocument/2006/relationships/oleObject" Target="../embeddings/oleObject5.bin"/><Relationship Id="rId17" Type="http://schemas.openxmlformats.org/officeDocument/2006/relationships/image" Target="../media/image7.png"/><Relationship Id="rId2" Type="http://schemas.openxmlformats.org/officeDocument/2006/relationships/drawing" Target="../drawings/drawing1.xml"/><Relationship Id="rId16" Type="http://schemas.openxmlformats.org/officeDocument/2006/relationships/oleObject" Target="../embeddings/oleObject7.bin"/><Relationship Id="rId20" Type="http://schemas.openxmlformats.org/officeDocument/2006/relationships/oleObject" Target="../embeddings/oleObject9.bin"/><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5" Type="http://schemas.openxmlformats.org/officeDocument/2006/relationships/image" Target="../media/image1.png"/><Relationship Id="rId15" Type="http://schemas.openxmlformats.org/officeDocument/2006/relationships/image" Target="../media/image6.png"/><Relationship Id="rId10" Type="http://schemas.openxmlformats.org/officeDocument/2006/relationships/oleObject" Target="../embeddings/oleObject4.bin"/><Relationship Id="rId19" Type="http://schemas.openxmlformats.org/officeDocument/2006/relationships/image" Target="../media/image8.png"/><Relationship Id="rId4" Type="http://schemas.openxmlformats.org/officeDocument/2006/relationships/oleObject" Target="../embeddings/oleObject1.bin"/><Relationship Id="rId9" Type="http://schemas.openxmlformats.org/officeDocument/2006/relationships/image" Target="../media/image3.png"/><Relationship Id="rId14" Type="http://schemas.openxmlformats.org/officeDocument/2006/relationships/oleObject" Target="../embeddings/oleObject6.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D10" sqref="D1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61.5" style="17" customWidth="1"/>
    <col min="12" max="12" width="20.375" style="2" customWidth="1"/>
    <col min="13" max="13" width="14.5" style="2" customWidth="1"/>
    <col min="14" max="16384" width="10.875" style="2"/>
  </cols>
  <sheetData>
    <row r="1" spans="1:16" ht="16.5" thickBot="1" x14ac:dyDescent="0.3">
      <c r="A1" s="1"/>
      <c r="B1" s="1"/>
      <c r="C1" s="1"/>
      <c r="D1" s="1"/>
      <c r="F1" s="1"/>
      <c r="G1" s="1"/>
      <c r="H1" s="54"/>
      <c r="I1" s="54"/>
      <c r="J1" s="16"/>
      <c r="K1" s="16"/>
    </row>
    <row r="2" spans="1:16" ht="15.75" x14ac:dyDescent="0.25">
      <c r="A2" s="1"/>
      <c r="B2" s="3" t="s">
        <v>0</v>
      </c>
      <c r="C2" s="91" t="s">
        <v>22</v>
      </c>
      <c r="D2" s="92"/>
      <c r="F2" s="84" t="s">
        <v>1</v>
      </c>
      <c r="G2" s="85"/>
      <c r="H2" s="54"/>
      <c r="I2" s="54"/>
      <c r="J2" s="16"/>
    </row>
    <row r="3" spans="1:16" ht="15.75" x14ac:dyDescent="0.25">
      <c r="A3" s="1"/>
      <c r="B3" s="4" t="s">
        <v>9</v>
      </c>
      <c r="C3" s="93">
        <v>4</v>
      </c>
      <c r="D3" s="94"/>
      <c r="F3" s="86"/>
      <c r="G3" s="87"/>
      <c r="H3" s="54"/>
      <c r="I3" s="54"/>
      <c r="J3" s="16"/>
    </row>
    <row r="4" spans="1:16" ht="16.5" x14ac:dyDescent="0.3">
      <c r="A4" s="1"/>
      <c r="B4" s="4" t="s">
        <v>55</v>
      </c>
      <c r="C4" s="95" t="s">
        <v>156</v>
      </c>
      <c r="D4" s="94"/>
      <c r="E4" s="5"/>
      <c r="F4" s="53" t="s">
        <v>56</v>
      </c>
      <c r="G4" s="52" t="s">
        <v>147</v>
      </c>
      <c r="H4" s="54"/>
      <c r="I4" s="54"/>
      <c r="J4" s="16"/>
      <c r="K4" s="16"/>
    </row>
    <row r="5" spans="1:16" ht="16.5" thickBot="1" x14ac:dyDescent="0.3">
      <c r="A5" s="1"/>
      <c r="B5" s="6" t="s">
        <v>2</v>
      </c>
      <c r="C5" s="96" t="s">
        <v>149</v>
      </c>
      <c r="D5" s="97"/>
      <c r="E5" s="5"/>
      <c r="F5" s="51" t="str">
        <f>IF(G4="Recurso","Motor del recurso","")</f>
        <v/>
      </c>
      <c r="G5" s="51" t="s">
        <v>103</v>
      </c>
      <c r="H5" s="54"/>
      <c r="I5" s="75"/>
      <c r="J5" s="16"/>
      <c r="K5" s="16"/>
    </row>
    <row r="6" spans="1:16" ht="16.5" thickBot="1" x14ac:dyDescent="0.3">
      <c r="A6" s="1"/>
      <c r="B6" s="1"/>
      <c r="C6" s="1"/>
      <c r="D6" s="1"/>
      <c r="E6" s="7"/>
      <c r="F6" s="1"/>
      <c r="G6" s="1"/>
      <c r="H6" s="54"/>
      <c r="I6" s="54"/>
      <c r="J6" s="16"/>
      <c r="K6" s="16"/>
    </row>
    <row r="7" spans="1:16" ht="15" customHeight="1" x14ac:dyDescent="0.25">
      <c r="A7" s="1"/>
      <c r="B7" s="38" t="s">
        <v>41</v>
      </c>
      <c r="C7" s="8" t="s">
        <v>148</v>
      </c>
      <c r="D7" s="37" t="s">
        <v>40</v>
      </c>
      <c r="F7" s="1"/>
      <c r="G7" s="1"/>
      <c r="H7" s="1"/>
      <c r="I7" s="1"/>
      <c r="J7" s="16"/>
      <c r="K7" s="16"/>
    </row>
    <row r="8" spans="1:16" s="9" customFormat="1" ht="16.5" thickBot="1" x14ac:dyDescent="0.3">
      <c r="A8" s="10"/>
      <c r="B8" s="10"/>
      <c r="C8" s="10"/>
      <c r="D8" s="11"/>
      <c r="E8" s="11"/>
      <c r="F8" s="88" t="s">
        <v>63</v>
      </c>
      <c r="G8" s="89"/>
      <c r="H8" s="89"/>
      <c r="I8" s="90"/>
      <c r="J8" s="18"/>
      <c r="K8" s="12"/>
      <c r="L8" s="2"/>
      <c r="M8" s="2"/>
      <c r="N8" s="2"/>
      <c r="O8" s="2"/>
      <c r="P8" s="2"/>
    </row>
    <row r="9" spans="1:16" ht="26.25" thickBot="1" x14ac:dyDescent="0.3">
      <c r="A9" s="34" t="s">
        <v>3</v>
      </c>
      <c r="B9" s="25" t="s">
        <v>10</v>
      </c>
      <c r="C9" s="24" t="s">
        <v>4</v>
      </c>
      <c r="D9" s="24" t="s">
        <v>5</v>
      </c>
      <c r="E9" s="24" t="s">
        <v>6</v>
      </c>
      <c r="F9" s="74" t="s">
        <v>62</v>
      </c>
      <c r="G9" s="74" t="s">
        <v>60</v>
      </c>
      <c r="H9" s="74" t="s">
        <v>61</v>
      </c>
      <c r="I9" s="74" t="s">
        <v>138</v>
      </c>
      <c r="J9" s="25" t="s">
        <v>7</v>
      </c>
      <c r="K9" s="82" t="s">
        <v>8</v>
      </c>
    </row>
    <row r="10" spans="1:16" s="12" customFormat="1" ht="194.65" customHeight="1" x14ac:dyDescent="0.25">
      <c r="A10" s="13" t="str">
        <f>IF(OR(B10&lt;&gt;"",J10&lt;&gt;""),"IMG01","")</f>
        <v>IMG01</v>
      </c>
      <c r="B10" s="78" t="s">
        <v>167</v>
      </c>
      <c r="C10" s="26" t="str">
        <f>IF(OR(B10&lt;&gt;"",J10&lt;&gt;""),IF($G$4="Recurso",CONCATENATE($G$4," ",$G$5),$G$4),"")</f>
        <v>Cuaderno de Estudio</v>
      </c>
      <c r="D10" s="77" t="s">
        <v>150</v>
      </c>
      <c r="E10" s="14" t="s">
        <v>146</v>
      </c>
      <c r="F10" s="14" t="str">
        <f>IF(OR(B10&lt;&gt;"",J10&lt;&gt;""),CONCATENATE($C$7,"_",$A10,IF($G$4="Cuaderno de Estudio","_small",CONCATENATE(IF(I10="","","n"),IF(LEFT($G$5,1)="F",".jpg",".png")))),"")</f>
        <v>MA_04_01_CO_IMG01_small</v>
      </c>
      <c r="G10" s="14" t="str">
        <f>IF(F10&lt;&gt;"",IF($G$4="Recurso",IF(LEFT($G$5,1)="M",VLOOKUP($G$5,'Definición técnica de imagenes'!$A$3:$G$17,5,FALSE),IF($G$5="F1",'Definición técnica de imagenes'!$E$15,'Definición técnica de imagenes'!$F$13)),'Definición técnica de imagenes'!$E$16),"")</f>
        <v>526 x 370 px</v>
      </c>
      <c r="H10" s="14" t="str">
        <f>IF(I10&lt;&gt;"",IF(OR(B10&lt;&gt;"",J10&lt;&gt;""),CONCATENATE($C$7,"_",$A10,IF($G$4="Cuaderno de Estudio","_zoom",CONCATENATE("a",IF(LEFT($G$5,1)="F",".jpg",".png")))),""),"")</f>
        <v>MA_04_01_CO_IMG01_zoom</v>
      </c>
      <c r="I10" s="14" t="str">
        <f>IF(OR(B10&lt;&gt;"",J10&lt;&gt;""),IF($G$4="Recurso",IF(LEFT($G$5,1)="M",VLOOKUP($G$5,'Definición técnica de imagenes'!$A$3:$G$17,6,FALSE),IF($G$5="F1","","")),'Definición técnica de imagenes'!$F$16),"")</f>
        <v>800 x 600 px</v>
      </c>
      <c r="J10" s="77" t="s">
        <v>163</v>
      </c>
      <c r="K10" s="83"/>
    </row>
    <row r="11" spans="1:16" s="12" customFormat="1" ht="116.45" customHeight="1" x14ac:dyDescent="0.25">
      <c r="A11" s="79" t="s">
        <v>151</v>
      </c>
      <c r="B11" s="80" t="s">
        <v>165</v>
      </c>
      <c r="C11" s="26" t="str">
        <f t="shared" ref="C11:C22" si="0">IF(OR(B11&lt;&gt;"",J11&lt;&gt;""),IF($G$4="Recurso",CONCATENATE($G$4," ",$G$5),$G$4),"")</f>
        <v>Cuaderno de Estudio</v>
      </c>
      <c r="D11" s="77" t="s">
        <v>150</v>
      </c>
      <c r="E11" s="14" t="s">
        <v>146</v>
      </c>
      <c r="F11" s="14" t="str">
        <f t="shared" ref="F11:F74" si="1">IF(OR(B11&lt;&gt;"",J11&lt;&gt;""),CONCATENATE($C$7,"_",$A11,IF($G$4="Cuaderno de Estudio","_small",CONCATENATE(IF(I11="","","n"),IF(LEFT($G$5,1)="F",".jpg",".png")))),"")</f>
        <v>MA_04_01_CO_IMG02_small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IF(I11&lt;&gt;"",IF(OR(B11&lt;&gt;"",J11&lt;&gt;""),CONCATENATE($C$7,"_",$A11,IF($G$4="Cuaderno de Estudio","_zoom",CONCATENATE("a",IF(LEFT($G$5,1)="F",".jpg",".png")))),""),"")</f>
        <v>MA_04_01_CO_IMG02_zoom</v>
      </c>
      <c r="I11" s="14" t="str">
        <f>IF(OR(B11&lt;&gt;"",J11&lt;&gt;""),IF($G$4="Recurso",IF(LEFT($G$5,1)="M",VLOOKUP($G$5,'Definición técnica de imagenes'!$A$3:$G$17,6,FALSE),IF($G$5="F1","","")),'Definición técnica de imagenes'!$F$16),"")</f>
        <v>800 x 600 px</v>
      </c>
      <c r="J11" s="80" t="s">
        <v>164</v>
      </c>
      <c r="K11" s="83"/>
    </row>
    <row r="12" spans="1:16" s="12" customFormat="1" ht="139.9" customHeight="1" x14ac:dyDescent="0.25">
      <c r="A12" s="79" t="s">
        <v>152</v>
      </c>
      <c r="B12" s="80" t="s">
        <v>165</v>
      </c>
      <c r="C12" s="26" t="str">
        <f t="shared" si="0"/>
        <v>Cuaderno de Estudio</v>
      </c>
      <c r="D12" s="77" t="s">
        <v>150</v>
      </c>
      <c r="E12" s="77" t="s">
        <v>146</v>
      </c>
      <c r="F12" s="14" t="str">
        <f t="shared" si="1"/>
        <v>MA_04_01_CO_IMG03_small</v>
      </c>
      <c r="G12" s="14" t="str">
        <f>IF(F12&lt;&gt;"",IF($G$4="Recurso",IF(LEFT($G$5,1)="M",VLOOKUP($G$5,'Definición técnica de imagenes'!$A$3:$G$17,5,FALSE),IF($G$5="F1",'Definición técnica de imagenes'!$E$15,'Definición técnica de imagenes'!$F$13)),'Definición técnica de imagenes'!$E$16),"")</f>
        <v>526 x 370 px</v>
      </c>
      <c r="H12" s="14" t="str">
        <f t="shared" si="2"/>
        <v>MA_04_01_CO_IMG03_zoom</v>
      </c>
      <c r="I12" s="14" t="str">
        <f>IF(OR(B12&lt;&gt;"",J12&lt;&gt;""),IF($G$4="Recurso",IF(LEFT($G$5,1)="M",VLOOKUP($G$5,'Definición técnica de imagenes'!$A$3:$G$17,6,FALSE),IF($G$5="F1","","")),'Definición técnica de imagenes'!$F$16),"")</f>
        <v>800 x 600 px</v>
      </c>
      <c r="J12" s="80" t="s">
        <v>154</v>
      </c>
      <c r="K12" s="83"/>
    </row>
    <row r="13" spans="1:16" s="12" customFormat="1" ht="177" customHeight="1" x14ac:dyDescent="0.25">
      <c r="A13" s="79" t="s">
        <v>153</v>
      </c>
      <c r="B13" s="80" t="s">
        <v>165</v>
      </c>
      <c r="C13" s="26" t="str">
        <f t="shared" si="0"/>
        <v>Cuaderno de Estudio</v>
      </c>
      <c r="D13" s="77" t="s">
        <v>150</v>
      </c>
      <c r="E13" s="77" t="s">
        <v>146</v>
      </c>
      <c r="F13" s="14" t="str">
        <f t="shared" si="1"/>
        <v>MA_04_01_CO_IMG04_small</v>
      </c>
      <c r="G13" s="14" t="str">
        <f>IF(F13&lt;&gt;"",IF($G$4="Recurso",IF(LEFT($G$5,1)="M",VLOOKUP($G$5,'Definición técnica de imagenes'!$A$3:$G$17,5,FALSE),IF($G$5="F1",'Definición técnica de imagenes'!$E$15,'Definición técnica de imagenes'!$F$13)),'Definición técnica de imagenes'!$E$16),"")</f>
        <v>526 x 370 px</v>
      </c>
      <c r="H13" s="14" t="str">
        <f t="shared" si="2"/>
        <v>MA_04_01_CO_IMG04_zoom</v>
      </c>
      <c r="I13" s="14" t="str">
        <f>IF(OR(B13&lt;&gt;"",J13&lt;&gt;""),IF($G$4="Recurso",IF(LEFT($G$5,1)="M",VLOOKUP($G$5,'Definición técnica de imagenes'!$A$3:$G$17,6,FALSE),IF($G$5="F1","","")),'Definición técnica de imagenes'!$F$16),"")</f>
        <v>800 x 600 px</v>
      </c>
      <c r="J13" s="116" t="s">
        <v>168</v>
      </c>
      <c r="K13" s="83"/>
    </row>
    <row r="14" spans="1:16" s="12" customFormat="1" ht="112.5" customHeight="1" x14ac:dyDescent="0.25">
      <c r="A14" s="79" t="s">
        <v>155</v>
      </c>
      <c r="B14" s="80" t="s">
        <v>165</v>
      </c>
      <c r="C14" s="26" t="str">
        <f t="shared" si="0"/>
        <v>Cuaderno de Estudio</v>
      </c>
      <c r="D14" s="77" t="s">
        <v>150</v>
      </c>
      <c r="E14" s="77" t="s">
        <v>146</v>
      </c>
      <c r="F14" s="14" t="str">
        <f t="shared" si="1"/>
        <v>MA_04_01_CO_IMG05_small</v>
      </c>
      <c r="G14" s="14" t="str">
        <f>IF(F14&lt;&gt;"",IF($G$4="Recurso",IF(LEFT($G$5,1)="M",VLOOKUP($G$5,'Definición técnica de imagenes'!$A$3:$G$17,5,FALSE),IF($G$5="F1",'Definición técnica de imagenes'!$E$15,'Definición técnica de imagenes'!$F$13)),'Definición técnica de imagenes'!$E$16),"")</f>
        <v>526 x 370 px</v>
      </c>
      <c r="H14" s="14" t="str">
        <f t="shared" si="2"/>
        <v>MA_04_01_CO_IMG05_zoom</v>
      </c>
      <c r="I14" s="14" t="str">
        <f>IF(OR(B14&lt;&gt;"",J14&lt;&gt;""),IF($G$4="Recurso",IF(LEFT($G$5,1)="M",VLOOKUP($G$5,'Definición técnica de imagenes'!$A$3:$G$17,6,FALSE),IF($G$5="F1","","")),'Definición técnica de imagenes'!$F$16),"")</f>
        <v>800 x 600 px</v>
      </c>
      <c r="J14" s="117" t="s">
        <v>162</v>
      </c>
      <c r="K14" s="83"/>
    </row>
    <row r="15" spans="1:16" s="12" customFormat="1" ht="115.5" customHeight="1" x14ac:dyDescent="0.25">
      <c r="A15" s="13" t="str">
        <f t="shared" ref="A15:A30" si="3">IF(OR(B15&lt;&gt;"",J15&lt;&gt;""),CONCATENATE(LEFT(A14,3),IF(MID(A14,4,2)+1&lt;10,CONCATENATE("0",MID(A14,4,2)+1))),"")</f>
        <v>IMG06</v>
      </c>
      <c r="B15" s="80" t="s">
        <v>165</v>
      </c>
      <c r="C15" s="26" t="str">
        <f t="shared" si="0"/>
        <v>Cuaderno de Estudio</v>
      </c>
      <c r="D15" s="77" t="s">
        <v>150</v>
      </c>
      <c r="E15" s="77" t="s">
        <v>146</v>
      </c>
      <c r="F15" s="14" t="str">
        <f t="shared" si="1"/>
        <v>MA_04_01_CO_IMG06_small</v>
      </c>
      <c r="G15" s="14" t="str">
        <f>IF(F15&lt;&gt;"",IF($G$4="Recurso",IF(LEFT($G$5,1)="M",VLOOKUP($G$5,'Definición técnica de imagenes'!$A$3:$G$17,5,FALSE),IF($G$5="F1",'Definición técnica de imagenes'!$E$15,'Definición técnica de imagenes'!$F$13)),'Definición técnica de imagenes'!$E$16),"")</f>
        <v>526 x 370 px</v>
      </c>
      <c r="H15" s="14" t="str">
        <f t="shared" si="2"/>
        <v>MA_04_01_CO_IMG06_zoom</v>
      </c>
      <c r="I15" s="14" t="str">
        <f>IF(OR(B15&lt;&gt;"",J15&lt;&gt;""),IF($G$4="Recurso",IF(LEFT($G$5,1)="M",VLOOKUP($G$5,'Definición técnica de imagenes'!$A$3:$G$17,6,FALSE),IF($G$5="F1","","")),'Definición técnica de imagenes'!$F$16),"")</f>
        <v>800 x 600 px</v>
      </c>
      <c r="J15" s="81" t="s">
        <v>161</v>
      </c>
      <c r="K15" s="83"/>
    </row>
    <row r="16" spans="1:16" s="12" customFormat="1" ht="105" customHeight="1" x14ac:dyDescent="0.25">
      <c r="A16" s="79" t="s">
        <v>157</v>
      </c>
      <c r="B16" s="80" t="s">
        <v>166</v>
      </c>
      <c r="C16" s="26" t="str">
        <f t="shared" si="0"/>
        <v>Cuaderno de Estudio</v>
      </c>
      <c r="D16" s="77" t="s">
        <v>150</v>
      </c>
      <c r="E16" s="77" t="s">
        <v>146</v>
      </c>
      <c r="F16" s="14" t="str">
        <f t="shared" si="1"/>
        <v>MA_04_01_CO_IMG07_small</v>
      </c>
      <c r="G16" s="14" t="str">
        <f>IF(F16&lt;&gt;"",IF($G$4="Recurso",IF(LEFT($G$5,1)="M",VLOOKUP($G$5,'Definición técnica de imagenes'!$A$3:$G$17,5,FALSE),IF($G$5="F1",'Definición técnica de imagenes'!$E$15,'Definición técnica de imagenes'!$F$13)),'Definición técnica de imagenes'!$E$16),"")</f>
        <v>526 x 370 px</v>
      </c>
      <c r="H16" s="14" t="str">
        <f t="shared" si="2"/>
        <v>MA_04_01_CO_IMG07_zoom</v>
      </c>
      <c r="I16" s="14" t="str">
        <f>IF(OR(B16&lt;&gt;"",J16&lt;&gt;""),IF($G$4="Recurso",IF(LEFT($G$5,1)="M",VLOOKUP($G$5,'Definición técnica de imagenes'!$A$3:$G$17,6,FALSE),IF($G$5="F1","","")),'Definición técnica de imagenes'!$F$16),"")</f>
        <v>800 x 600 px</v>
      </c>
      <c r="J16" s="81" t="s">
        <v>160</v>
      </c>
      <c r="K16" s="83"/>
    </row>
    <row r="17" spans="1:11" s="12" customFormat="1" ht="103.5" customHeight="1" x14ac:dyDescent="0.25">
      <c r="A17" s="79" t="s">
        <v>158</v>
      </c>
      <c r="B17" s="80" t="s">
        <v>165</v>
      </c>
      <c r="C17" s="26" t="str">
        <f t="shared" si="0"/>
        <v>Cuaderno de Estudio</v>
      </c>
      <c r="D17" s="77" t="s">
        <v>150</v>
      </c>
      <c r="E17" s="77" t="s">
        <v>146</v>
      </c>
      <c r="F17" s="14" t="str">
        <f t="shared" si="1"/>
        <v>MA_04_01_CO_IMG08_small</v>
      </c>
      <c r="G17" s="14" t="str">
        <f>IF(F17&lt;&gt;"",IF($G$4="Recurso",IF(LEFT($G$5,1)="M",VLOOKUP($G$5,'Definición técnica de imagenes'!$A$3:$G$17,5,FALSE),IF($G$5="F1",'Definición técnica de imagenes'!$E$15,'Definición técnica de imagenes'!$F$13)),'Definición técnica de imagenes'!$E$16),"")</f>
        <v>526 x 370 px</v>
      </c>
      <c r="H17" s="14" t="str">
        <f t="shared" si="2"/>
        <v>MA_04_01_CO_IMG08_zoom</v>
      </c>
      <c r="I17" s="14" t="str">
        <f>IF(OR(B17&lt;&gt;"",J17&lt;&gt;""),IF($G$4="Recurso",IF(LEFT($G$5,1)="M",VLOOKUP($G$5,'Definición técnica de imagenes'!$A$3:$G$17,6,FALSE),IF($G$5="F1","","")),'Definición técnica de imagenes'!$F$16),"")</f>
        <v>800 x 600 px</v>
      </c>
      <c r="J17" s="81" t="s">
        <v>159</v>
      </c>
      <c r="K17" s="83"/>
    </row>
    <row r="18" spans="1:11" s="12" customFormat="1" ht="141" customHeight="1" x14ac:dyDescent="0.25">
      <c r="A18" s="79" t="s">
        <v>169</v>
      </c>
      <c r="B18" s="80" t="s">
        <v>165</v>
      </c>
      <c r="C18" s="26" t="str">
        <f t="shared" si="0"/>
        <v>Cuaderno de Estudio</v>
      </c>
      <c r="D18" s="14"/>
      <c r="E18" s="14"/>
      <c r="F18" s="14" t="str">
        <f t="shared" si="1"/>
        <v>MA_04_01_CO_IMG09_small</v>
      </c>
      <c r="G18" s="14" t="str">
        <f>IF(F18&lt;&gt;"",IF($G$4="Recurso",IF(LEFT($G$5,1)="M",VLOOKUP($G$5,'Definición técnica de imagenes'!$A$3:$G$17,5,FALSE),IF($G$5="F1",'Definición técnica de imagenes'!$E$15,'Definición técnica de imagenes'!$F$13)),'Definición técnica de imagenes'!$E$16),"")</f>
        <v>526 x 370 px</v>
      </c>
      <c r="H18" s="14" t="str">
        <f t="shared" si="2"/>
        <v>MA_04_01_CO_IMG09_zoom</v>
      </c>
      <c r="I18" s="14" t="str">
        <f>IF(OR(B18&lt;&gt;"",J18&lt;&gt;""),IF($G$4="Recurso",IF(LEFT($G$5,1)="M",VLOOKUP($G$5,'Definición técnica de imagenes'!$A$3:$G$17,6,FALSE),IF($G$5="F1","","")),'Definición técnica de imagenes'!$F$16),"")</f>
        <v>800 x 600 px</v>
      </c>
      <c r="J18" s="118" t="s">
        <v>170</v>
      </c>
      <c r="K18" s="83"/>
    </row>
    <row r="19" spans="1:11" s="12" customFormat="1" ht="14.25" x14ac:dyDescent="0.3">
      <c r="A19" s="13" t="str">
        <f t="shared" si="3"/>
        <v/>
      </c>
      <c r="B19" s="33"/>
      <c r="C19" s="26"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2"/>
      <c r="K19" s="35"/>
    </row>
    <row r="20" spans="1:11" s="12" customFormat="1" x14ac:dyDescent="0.25">
      <c r="A20" s="13" t="str">
        <f t="shared" si="3"/>
        <v/>
      </c>
      <c r="B20" s="27"/>
      <c r="C20" s="26"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25">
      <c r="A21" s="13" t="str">
        <f t="shared" si="3"/>
        <v/>
      </c>
      <c r="B21" s="28"/>
      <c r="C21" s="26"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25">
      <c r="A22" s="13" t="str">
        <f t="shared" si="3"/>
        <v/>
      </c>
      <c r="B22" s="29"/>
      <c r="C22" s="26"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25">
      <c r="A23" s="13" t="str">
        <f t="shared" si="3"/>
        <v/>
      </c>
      <c r="B23" s="27"/>
      <c r="C23" s="27"/>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t="str">
        <f t="shared" si="3"/>
        <v/>
      </c>
      <c r="B24" s="26"/>
      <c r="C24" s="26"/>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25">
      <c r="A25" s="13" t="str">
        <f t="shared" si="3"/>
        <v/>
      </c>
      <c r="B25" s="27"/>
      <c r="C25" s="27"/>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3"/>
        <v/>
      </c>
      <c r="B26" s="27"/>
      <c r="C26" s="27"/>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25">
      <c r="A27" s="13" t="str">
        <f t="shared" si="3"/>
        <v/>
      </c>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6"/>
      <c r="C28" s="26"/>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7"/>
      <c r="C29" s="27"/>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7"/>
      <c r="C30" s="27"/>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6"/>
      <c r="C35" s="26"/>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0"/>
      <c r="C36" s="30"/>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6"/>
      <c r="C37" s="26"/>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1"/>
      <c r="C38" s="31"/>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6"/>
      <c r="C39" s="26"/>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6"/>
      <c r="C40" s="26"/>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3" r:id="rId4">
          <objectPr defaultSize="0" autoPict="0" r:id="rId5">
            <anchor moveWithCells="1" sizeWithCells="1">
              <from>
                <xdr:col>10</xdr:col>
                <xdr:colOff>676275</xdr:colOff>
                <xdr:row>9</xdr:row>
                <xdr:rowOff>219075</xdr:rowOff>
              </from>
              <to>
                <xdr:col>10</xdr:col>
                <xdr:colOff>3819525</xdr:colOff>
                <xdr:row>9</xdr:row>
                <xdr:rowOff>2228850</xdr:rowOff>
              </to>
            </anchor>
          </objectPr>
        </oleObject>
      </mc:Choice>
      <mc:Fallback>
        <oleObject progId="PBrush" shapeId="2053" r:id="rId4"/>
      </mc:Fallback>
    </mc:AlternateContent>
    <mc:AlternateContent xmlns:mc="http://schemas.openxmlformats.org/markup-compatibility/2006">
      <mc:Choice Requires="x14">
        <oleObject progId="PBrush" shapeId="2054" r:id="rId6">
          <objectPr defaultSize="0" r:id="rId7">
            <anchor moveWithCells="1" sizeWithCells="1">
              <from>
                <xdr:col>10</xdr:col>
                <xdr:colOff>1504950</xdr:colOff>
                <xdr:row>10</xdr:row>
                <xdr:rowOff>47625</xdr:rowOff>
              </from>
              <to>
                <xdr:col>10</xdr:col>
                <xdr:colOff>2914650</xdr:colOff>
                <xdr:row>10</xdr:row>
                <xdr:rowOff>1381125</xdr:rowOff>
              </to>
            </anchor>
          </objectPr>
        </oleObject>
      </mc:Choice>
      <mc:Fallback>
        <oleObject progId="PBrush" shapeId="2054" r:id="rId6"/>
      </mc:Fallback>
    </mc:AlternateContent>
    <mc:AlternateContent xmlns:mc="http://schemas.openxmlformats.org/markup-compatibility/2006">
      <mc:Choice Requires="x14">
        <oleObject progId="PBrush" shapeId="2056" r:id="rId8">
          <objectPr defaultSize="0" autoPict="0" r:id="rId9">
            <anchor moveWithCells="1" sizeWithCells="1">
              <from>
                <xdr:col>10</xdr:col>
                <xdr:colOff>1209675</xdr:colOff>
                <xdr:row>11</xdr:row>
                <xdr:rowOff>28575</xdr:rowOff>
              </from>
              <to>
                <xdr:col>10</xdr:col>
                <xdr:colOff>3552825</xdr:colOff>
                <xdr:row>11</xdr:row>
                <xdr:rowOff>1695450</xdr:rowOff>
              </to>
            </anchor>
          </objectPr>
        </oleObject>
      </mc:Choice>
      <mc:Fallback>
        <oleObject progId="PBrush" shapeId="2056" r:id="rId8"/>
      </mc:Fallback>
    </mc:AlternateContent>
    <mc:AlternateContent xmlns:mc="http://schemas.openxmlformats.org/markup-compatibility/2006">
      <mc:Choice Requires="x14">
        <oleObject progId="PBrush" shapeId="2058" r:id="rId10">
          <objectPr defaultSize="0" r:id="rId11">
            <anchor moveWithCells="1" sizeWithCells="1">
              <from>
                <xdr:col>10</xdr:col>
                <xdr:colOff>971550</xdr:colOff>
                <xdr:row>12</xdr:row>
                <xdr:rowOff>38100</xdr:rowOff>
              </from>
              <to>
                <xdr:col>10</xdr:col>
                <xdr:colOff>3819525</xdr:colOff>
                <xdr:row>12</xdr:row>
                <xdr:rowOff>1990725</xdr:rowOff>
              </to>
            </anchor>
          </objectPr>
        </oleObject>
      </mc:Choice>
      <mc:Fallback>
        <oleObject progId="PBrush" shapeId="2058" r:id="rId10"/>
      </mc:Fallback>
    </mc:AlternateContent>
    <mc:AlternateContent xmlns:mc="http://schemas.openxmlformats.org/markup-compatibility/2006">
      <mc:Choice Requires="x14">
        <oleObject progId="PBrush" shapeId="2059" r:id="rId12">
          <objectPr defaultSize="0" autoPict="0" r:id="rId13">
            <anchor moveWithCells="1" sizeWithCells="1">
              <from>
                <xdr:col>10</xdr:col>
                <xdr:colOff>1609725</xdr:colOff>
                <xdr:row>13</xdr:row>
                <xdr:rowOff>266700</xdr:rowOff>
              </from>
              <to>
                <xdr:col>10</xdr:col>
                <xdr:colOff>3200400</xdr:colOff>
                <xdr:row>13</xdr:row>
                <xdr:rowOff>1257300</xdr:rowOff>
              </to>
            </anchor>
          </objectPr>
        </oleObject>
      </mc:Choice>
      <mc:Fallback>
        <oleObject progId="PBrush" shapeId="2059" r:id="rId12"/>
      </mc:Fallback>
    </mc:AlternateContent>
    <mc:AlternateContent xmlns:mc="http://schemas.openxmlformats.org/markup-compatibility/2006">
      <mc:Choice Requires="x14">
        <oleObject progId="PBrush" shapeId="2060" r:id="rId14">
          <objectPr defaultSize="0" r:id="rId15">
            <anchor moveWithCells="1" sizeWithCells="1">
              <from>
                <xdr:col>10</xdr:col>
                <xdr:colOff>1495425</xdr:colOff>
                <xdr:row>14</xdr:row>
                <xdr:rowOff>152400</xdr:rowOff>
              </from>
              <to>
                <xdr:col>10</xdr:col>
                <xdr:colOff>3343275</xdr:colOff>
                <xdr:row>14</xdr:row>
                <xdr:rowOff>1304925</xdr:rowOff>
              </to>
            </anchor>
          </objectPr>
        </oleObject>
      </mc:Choice>
      <mc:Fallback>
        <oleObject progId="PBrush" shapeId="2060" r:id="rId14"/>
      </mc:Fallback>
    </mc:AlternateContent>
    <mc:AlternateContent xmlns:mc="http://schemas.openxmlformats.org/markup-compatibility/2006">
      <mc:Choice Requires="x14">
        <oleObject progId="PBrush" shapeId="2061" r:id="rId16">
          <objectPr defaultSize="0" r:id="rId17">
            <anchor moveWithCells="1" sizeWithCells="1">
              <from>
                <xdr:col>10</xdr:col>
                <xdr:colOff>1504950</xdr:colOff>
                <xdr:row>15</xdr:row>
                <xdr:rowOff>57150</xdr:rowOff>
              </from>
              <to>
                <xdr:col>10</xdr:col>
                <xdr:colOff>3314700</xdr:colOff>
                <xdr:row>15</xdr:row>
                <xdr:rowOff>1171575</xdr:rowOff>
              </to>
            </anchor>
          </objectPr>
        </oleObject>
      </mc:Choice>
      <mc:Fallback>
        <oleObject progId="PBrush" shapeId="2061" r:id="rId16"/>
      </mc:Fallback>
    </mc:AlternateContent>
    <mc:AlternateContent xmlns:mc="http://schemas.openxmlformats.org/markup-compatibility/2006">
      <mc:Choice Requires="x14">
        <oleObject progId="PBrush" shapeId="2063" r:id="rId18">
          <objectPr defaultSize="0" r:id="rId19">
            <anchor moveWithCells="1" sizeWithCells="1">
              <from>
                <xdr:col>10</xdr:col>
                <xdr:colOff>1476375</xdr:colOff>
                <xdr:row>16</xdr:row>
                <xdr:rowOff>57150</xdr:rowOff>
              </from>
              <to>
                <xdr:col>10</xdr:col>
                <xdr:colOff>3286125</xdr:colOff>
                <xdr:row>16</xdr:row>
                <xdr:rowOff>1190625</xdr:rowOff>
              </to>
            </anchor>
          </objectPr>
        </oleObject>
      </mc:Choice>
      <mc:Fallback>
        <oleObject progId="PBrush" shapeId="2063" r:id="rId18"/>
      </mc:Fallback>
    </mc:AlternateContent>
    <mc:AlternateContent xmlns:mc="http://schemas.openxmlformats.org/markup-compatibility/2006">
      <mc:Choice Requires="x14">
        <oleObject progId="PBrush" shapeId="2065" r:id="rId20">
          <objectPr defaultSize="0" r:id="rId21">
            <anchor moveWithCells="1" sizeWithCells="1">
              <from>
                <xdr:col>10</xdr:col>
                <xdr:colOff>152400</xdr:colOff>
                <xdr:row>17</xdr:row>
                <xdr:rowOff>57150</xdr:rowOff>
              </from>
              <to>
                <xdr:col>10</xdr:col>
                <xdr:colOff>4581525</xdr:colOff>
                <xdr:row>17</xdr:row>
                <xdr:rowOff>1695450</xdr:rowOff>
              </to>
            </anchor>
          </objectPr>
        </oleObject>
      </mc:Choice>
      <mc:Fallback>
        <oleObject progId="PBrush" shapeId="2065" r:id="rId20"/>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6" customWidth="1"/>
    <col min="2" max="2" width="11" style="36"/>
    <col min="3" max="3" width="13.875" style="36" customWidth="1"/>
    <col min="4" max="4" width="11.375" style="36" customWidth="1"/>
    <col min="5" max="7" width="11" style="36"/>
    <col min="8" max="11" width="11" style="36" hidden="1" customWidth="1"/>
    <col min="12" max="16384" width="11" style="36"/>
  </cols>
  <sheetData>
    <row r="1" spans="1:11" ht="16.5" thickBot="1" x14ac:dyDescent="0.3">
      <c r="A1" s="100" t="s">
        <v>39</v>
      </c>
      <c r="B1" s="101"/>
      <c r="C1" s="101"/>
      <c r="D1" s="101"/>
      <c r="E1" s="101"/>
      <c r="F1" s="102"/>
    </row>
    <row r="2" spans="1:11" x14ac:dyDescent="0.25">
      <c r="A2" s="44" t="s">
        <v>43</v>
      </c>
      <c r="B2" s="45"/>
      <c r="C2" s="103" t="s">
        <v>14</v>
      </c>
      <c r="D2" s="104"/>
      <c r="E2" s="105"/>
      <c r="F2" s="46"/>
    </row>
    <row r="3" spans="1:11" ht="63" x14ac:dyDescent="0.25">
      <c r="A3" s="47" t="s">
        <v>44</v>
      </c>
      <c r="B3" s="45"/>
      <c r="C3" s="109" t="s">
        <v>15</v>
      </c>
      <c r="D3" s="110"/>
      <c r="E3" s="111"/>
      <c r="F3" s="46"/>
      <c r="H3" s="36" t="s">
        <v>19</v>
      </c>
      <c r="I3" s="36" t="s">
        <v>20</v>
      </c>
      <c r="J3" s="36" t="s">
        <v>21</v>
      </c>
      <c r="K3" s="36" t="s">
        <v>53</v>
      </c>
    </row>
    <row r="4" spans="1:11" ht="31.5" x14ac:dyDescent="0.25">
      <c r="A4" s="44" t="s">
        <v>45</v>
      </c>
      <c r="B4" s="45"/>
      <c r="C4" s="40" t="s">
        <v>16</v>
      </c>
      <c r="D4" s="39" t="s">
        <v>17</v>
      </c>
      <c r="E4" s="43" t="s">
        <v>18</v>
      </c>
      <c r="F4" s="46"/>
      <c r="H4" s="36" t="s">
        <v>22</v>
      </c>
      <c r="I4" s="36" t="s">
        <v>26</v>
      </c>
      <c r="J4" s="36">
        <v>1</v>
      </c>
      <c r="K4" s="36">
        <v>1</v>
      </c>
    </row>
    <row r="5" spans="1:11" ht="79.5" thickBot="1" x14ac:dyDescent="0.3">
      <c r="A5" s="47" t="s">
        <v>46</v>
      </c>
      <c r="B5" s="45"/>
      <c r="C5" s="42" t="s">
        <v>36</v>
      </c>
      <c r="D5" s="112" t="str">
        <f>CONCATENATE(H21,"_",I21,"_",J21,"_CO")</f>
        <v>LE_07_04_CO</v>
      </c>
      <c r="E5" s="113"/>
      <c r="F5" s="46"/>
      <c r="H5" s="36" t="s">
        <v>23</v>
      </c>
      <c r="I5" s="36" t="s">
        <v>27</v>
      </c>
      <c r="J5" s="36">
        <v>2</v>
      </c>
      <c r="K5" s="36">
        <v>2</v>
      </c>
    </row>
    <row r="6" spans="1:11" ht="32.25" thickBot="1" x14ac:dyDescent="0.3">
      <c r="A6" s="44" t="s">
        <v>11</v>
      </c>
      <c r="B6" s="45"/>
      <c r="C6" s="45"/>
      <c r="D6" s="45"/>
      <c r="E6" s="45"/>
      <c r="F6" s="46"/>
      <c r="H6" s="36" t="s">
        <v>24</v>
      </c>
      <c r="I6" s="36" t="s">
        <v>28</v>
      </c>
      <c r="J6" s="36">
        <v>3</v>
      </c>
      <c r="K6" s="36">
        <v>3</v>
      </c>
    </row>
    <row r="7" spans="1:11" ht="48" thickBot="1" x14ac:dyDescent="0.3">
      <c r="A7" s="47" t="s">
        <v>12</v>
      </c>
      <c r="B7" s="45"/>
      <c r="C7" s="76" t="s">
        <v>144</v>
      </c>
      <c r="D7" s="98" t="str">
        <f>CONCATENATE("SolicitudGrafica_",D5,".xls")</f>
        <v>SolicitudGrafica_LE_07_04_CO.xls</v>
      </c>
      <c r="E7" s="98"/>
      <c r="F7" s="99"/>
      <c r="H7" s="36" t="s">
        <v>25</v>
      </c>
      <c r="I7" s="36" t="s">
        <v>29</v>
      </c>
      <c r="J7" s="36">
        <v>4</v>
      </c>
      <c r="K7" s="36">
        <v>4</v>
      </c>
    </row>
    <row r="8" spans="1:11" ht="47.25" x14ac:dyDescent="0.25">
      <c r="A8" s="47" t="s">
        <v>54</v>
      </c>
      <c r="B8" s="45"/>
      <c r="C8" s="45"/>
      <c r="D8" s="45"/>
      <c r="E8" s="45"/>
      <c r="F8" s="46"/>
      <c r="I8" s="36" t="s">
        <v>30</v>
      </c>
      <c r="J8" s="36">
        <v>5</v>
      </c>
      <c r="K8" s="36">
        <v>5</v>
      </c>
    </row>
    <row r="9" spans="1:11" ht="47.25" x14ac:dyDescent="0.25">
      <c r="A9" s="47" t="s">
        <v>13</v>
      </c>
      <c r="B9" s="45"/>
      <c r="C9" s="45"/>
      <c r="D9" s="45"/>
      <c r="E9" s="45"/>
      <c r="F9" s="46"/>
      <c r="I9" s="36" t="s">
        <v>31</v>
      </c>
      <c r="J9" s="36">
        <v>6</v>
      </c>
      <c r="K9" s="36">
        <v>6</v>
      </c>
    </row>
    <row r="10" spans="1:11" ht="32.25" thickBot="1" x14ac:dyDescent="0.3">
      <c r="A10" s="48" t="s">
        <v>37</v>
      </c>
      <c r="B10" s="49"/>
      <c r="C10" s="49"/>
      <c r="D10" s="49"/>
      <c r="E10" s="49"/>
      <c r="F10" s="50"/>
      <c r="I10" s="36" t="s">
        <v>32</v>
      </c>
      <c r="J10" s="36">
        <v>7</v>
      </c>
      <c r="K10" s="36">
        <v>7</v>
      </c>
    </row>
    <row r="11" spans="1:11" x14ac:dyDescent="0.25">
      <c r="I11" s="36" t="s">
        <v>33</v>
      </c>
      <c r="J11" s="36">
        <v>8</v>
      </c>
      <c r="K11" s="36">
        <v>8</v>
      </c>
    </row>
    <row r="12" spans="1:11" ht="16.5" thickBot="1" x14ac:dyDescent="0.3">
      <c r="I12" s="36" t="s">
        <v>38</v>
      </c>
      <c r="J12" s="36">
        <v>9</v>
      </c>
      <c r="K12" s="36">
        <v>9</v>
      </c>
    </row>
    <row r="13" spans="1:11" x14ac:dyDescent="0.25">
      <c r="A13" s="100" t="s">
        <v>42</v>
      </c>
      <c r="B13" s="101"/>
      <c r="C13" s="101"/>
      <c r="D13" s="101"/>
      <c r="E13" s="101"/>
      <c r="F13" s="102"/>
      <c r="I13" s="36" t="s">
        <v>34</v>
      </c>
      <c r="J13" s="36">
        <v>10</v>
      </c>
      <c r="K13" s="36">
        <v>10</v>
      </c>
    </row>
    <row r="14" spans="1:11" ht="16.5" thickBot="1" x14ac:dyDescent="0.3">
      <c r="A14" s="47"/>
      <c r="B14" s="45"/>
      <c r="C14" s="45"/>
      <c r="D14" s="45"/>
      <c r="E14" s="45"/>
      <c r="F14" s="46"/>
      <c r="I14" s="36" t="s">
        <v>35</v>
      </c>
      <c r="J14" s="36">
        <v>11</v>
      </c>
      <c r="K14" s="36">
        <v>11</v>
      </c>
    </row>
    <row r="15" spans="1:11" x14ac:dyDescent="0.25">
      <c r="A15" s="44" t="s">
        <v>47</v>
      </c>
      <c r="B15" s="45"/>
      <c r="C15" s="103" t="s">
        <v>50</v>
      </c>
      <c r="D15" s="104"/>
      <c r="E15" s="104"/>
      <c r="F15" s="105"/>
      <c r="J15" s="36">
        <v>12</v>
      </c>
      <c r="K15" s="36">
        <v>12</v>
      </c>
    </row>
    <row r="16" spans="1:11" ht="67.150000000000006" customHeight="1" x14ac:dyDescent="0.25">
      <c r="A16" s="47" t="s">
        <v>48</v>
      </c>
      <c r="B16" s="45"/>
      <c r="C16" s="40" t="s">
        <v>16</v>
      </c>
      <c r="D16" s="39" t="s">
        <v>17</v>
      </c>
      <c r="E16" s="39" t="s">
        <v>18</v>
      </c>
      <c r="F16" s="41" t="s">
        <v>51</v>
      </c>
      <c r="J16" s="36">
        <v>13</v>
      </c>
      <c r="K16" s="36">
        <v>13</v>
      </c>
    </row>
    <row r="17" spans="1:11" ht="32.1" customHeight="1" thickBot="1" x14ac:dyDescent="0.3">
      <c r="A17" s="44" t="s">
        <v>45</v>
      </c>
      <c r="B17" s="45"/>
      <c r="C17" s="42" t="s">
        <v>36</v>
      </c>
      <c r="D17" s="106" t="str">
        <f>CONCATENATE(H21,"_",I21,"_",J21,"_",K45)</f>
        <v>LE_07_04_REC10</v>
      </c>
      <c r="E17" s="107"/>
      <c r="F17" s="108"/>
      <c r="J17" s="36">
        <v>14</v>
      </c>
      <c r="K17" s="36">
        <v>14</v>
      </c>
    </row>
    <row r="18" spans="1:11" ht="79.5" thickBot="1" x14ac:dyDescent="0.3">
      <c r="A18" s="47" t="s">
        <v>49</v>
      </c>
      <c r="B18" s="45"/>
      <c r="C18" s="76" t="s">
        <v>145</v>
      </c>
      <c r="D18" s="98" t="str">
        <f>CONCATENATE("SolicitudGrafica_",D17,".xls")</f>
        <v>SolicitudGrafica_LE_07_04_REC10.xls</v>
      </c>
      <c r="E18" s="98"/>
      <c r="F18" s="99"/>
      <c r="J18" s="36">
        <v>15</v>
      </c>
      <c r="K18" s="36">
        <v>15</v>
      </c>
    </row>
    <row r="19" spans="1:11" x14ac:dyDescent="0.25">
      <c r="A19" s="44" t="s">
        <v>11</v>
      </c>
      <c r="B19" s="45"/>
      <c r="C19" s="45"/>
      <c r="D19" s="45"/>
      <c r="E19" s="45"/>
      <c r="F19" s="46"/>
      <c r="H19" s="36">
        <v>3</v>
      </c>
      <c r="J19" s="36">
        <v>16</v>
      </c>
      <c r="K19" s="36">
        <v>16</v>
      </c>
    </row>
    <row r="20" spans="1:11" ht="63.75" thickBot="1" x14ac:dyDescent="0.3">
      <c r="A20" s="48" t="s">
        <v>52</v>
      </c>
      <c r="B20" s="49"/>
      <c r="C20" s="49"/>
      <c r="D20" s="49"/>
      <c r="E20" s="49"/>
      <c r="F20" s="50"/>
      <c r="H20" s="36">
        <v>4</v>
      </c>
      <c r="I20" s="36">
        <v>5</v>
      </c>
      <c r="J20" s="36">
        <v>4</v>
      </c>
      <c r="K20" s="36">
        <v>17</v>
      </c>
    </row>
    <row r="21" spans="1:11" x14ac:dyDescent="0.25">
      <c r="H21" s="36" t="str">
        <f>IF(INDEX(H4:H7,H20)=H4,"MA",IF(INDEX(H4:H7,H20)=H5,"CN",IF(INDEX(H4:H7,H20)=H6,"CS",IF(INDEX(H4:H7,H20)=H7,"LE"))))</f>
        <v>LE</v>
      </c>
      <c r="I21" s="36" t="str">
        <f>CONCATENATE(IF((I20+2)&lt;10,"0",""),I20+2)</f>
        <v>07</v>
      </c>
      <c r="J21" s="36" t="str">
        <f>CONCATENATE(IF(J20&lt;10,"0",""),J20)</f>
        <v>04</v>
      </c>
      <c r="K21" s="36">
        <v>18</v>
      </c>
    </row>
    <row r="22" spans="1:11" x14ac:dyDescent="0.25">
      <c r="K22" s="36">
        <v>19</v>
      </c>
    </row>
    <row r="23" spans="1:11" x14ac:dyDescent="0.25">
      <c r="K23" s="36">
        <v>20</v>
      </c>
    </row>
    <row r="24" spans="1:11" x14ac:dyDescent="0.25">
      <c r="K24" s="36">
        <v>21</v>
      </c>
    </row>
    <row r="25" spans="1:11" x14ac:dyDescent="0.25">
      <c r="K25" s="36">
        <v>22</v>
      </c>
    </row>
    <row r="26" spans="1:11" x14ac:dyDescent="0.25">
      <c r="K26" s="36">
        <v>23</v>
      </c>
    </row>
    <row r="27" spans="1:11" x14ac:dyDescent="0.25">
      <c r="K27" s="36">
        <v>24</v>
      </c>
    </row>
    <row r="28" spans="1:11" x14ac:dyDescent="0.25">
      <c r="K28" s="36">
        <v>25</v>
      </c>
    </row>
    <row r="29" spans="1:11" x14ac:dyDescent="0.25">
      <c r="K29" s="36">
        <v>26</v>
      </c>
    </row>
    <row r="30" spans="1:11" x14ac:dyDescent="0.25">
      <c r="K30" s="36">
        <v>27</v>
      </c>
    </row>
    <row r="31" spans="1:11" x14ac:dyDescent="0.25">
      <c r="K31" s="36">
        <v>28</v>
      </c>
    </row>
    <row r="32" spans="1:11" x14ac:dyDescent="0.25">
      <c r="K32" s="36">
        <v>29</v>
      </c>
    </row>
    <row r="33" spans="11:11" x14ac:dyDescent="0.25">
      <c r="K33" s="36">
        <v>30</v>
      </c>
    </row>
    <row r="34" spans="11:11" x14ac:dyDescent="0.25">
      <c r="K34" s="36">
        <v>31</v>
      </c>
    </row>
    <row r="35" spans="11:11" x14ac:dyDescent="0.25">
      <c r="K35" s="36">
        <v>32</v>
      </c>
    </row>
    <row r="36" spans="11:11" x14ac:dyDescent="0.25">
      <c r="K36" s="36">
        <v>33</v>
      </c>
    </row>
    <row r="37" spans="11:11" x14ac:dyDescent="0.25">
      <c r="K37" s="36">
        <v>34</v>
      </c>
    </row>
    <row r="38" spans="11:11" x14ac:dyDescent="0.25">
      <c r="K38" s="36">
        <v>35</v>
      </c>
    </row>
    <row r="39" spans="11:11" x14ac:dyDescent="0.25">
      <c r="K39" s="36">
        <v>36</v>
      </c>
    </row>
    <row r="40" spans="11:11" x14ac:dyDescent="0.25">
      <c r="K40" s="36">
        <v>37</v>
      </c>
    </row>
    <row r="41" spans="11:11" x14ac:dyDescent="0.25">
      <c r="K41" s="36">
        <v>38</v>
      </c>
    </row>
    <row r="42" spans="11:11" x14ac:dyDescent="0.25">
      <c r="K42" s="36">
        <v>39</v>
      </c>
    </row>
    <row r="43" spans="11:11" x14ac:dyDescent="0.25">
      <c r="K43" s="36">
        <v>40</v>
      </c>
    </row>
    <row r="44" spans="11:11" x14ac:dyDescent="0.25">
      <c r="K44" s="36">
        <v>1</v>
      </c>
    </row>
    <row r="45" spans="11:11" x14ac:dyDescent="0.25">
      <c r="K45" s="3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75" defaultRowHeight="15.75" x14ac:dyDescent="0.25"/>
  <cols>
    <col min="1" max="1" width="21" style="36" customWidth="1"/>
    <col min="2" max="2" width="22.25" style="36" customWidth="1"/>
    <col min="3" max="3" width="17.375" style="36" customWidth="1"/>
    <col min="4" max="4" width="10.875" style="36"/>
    <col min="5" max="5" width="11.75" style="36" customWidth="1"/>
    <col min="6" max="6" width="12.75" style="36" customWidth="1"/>
    <col min="7" max="7" width="11" style="36" customWidth="1"/>
    <col min="8" max="9" width="22.25" style="36" customWidth="1"/>
    <col min="10" max="10" width="20.75" style="36" customWidth="1"/>
    <col min="11" max="11" width="44.5" style="36" customWidth="1"/>
    <col min="12" max="16384" width="10.875" style="36"/>
  </cols>
  <sheetData>
    <row r="1" spans="1:11" x14ac:dyDescent="0.25">
      <c r="A1" s="114" t="s">
        <v>57</v>
      </c>
      <c r="B1" s="114" t="s">
        <v>64</v>
      </c>
      <c r="C1" s="114" t="s">
        <v>65</v>
      </c>
      <c r="D1" s="114" t="s">
        <v>6</v>
      </c>
      <c r="E1" s="114" t="s">
        <v>66</v>
      </c>
      <c r="F1" s="114" t="s">
        <v>67</v>
      </c>
      <c r="G1" s="114" t="s">
        <v>68</v>
      </c>
      <c r="H1" s="115" t="s">
        <v>69</v>
      </c>
      <c r="I1" s="115"/>
      <c r="J1" s="115"/>
    </row>
    <row r="2" spans="1:11" x14ac:dyDescent="0.25">
      <c r="A2" s="114"/>
      <c r="B2" s="114"/>
      <c r="C2" s="114"/>
      <c r="D2" s="114"/>
      <c r="E2" s="114"/>
      <c r="F2" s="114"/>
      <c r="G2" s="114"/>
      <c r="H2" s="55" t="s">
        <v>66</v>
      </c>
      <c r="I2" s="55" t="s">
        <v>67</v>
      </c>
      <c r="J2" s="55" t="s">
        <v>68</v>
      </c>
    </row>
    <row r="3" spans="1:11" s="57" customFormat="1" x14ac:dyDescent="0.25">
      <c r="A3" s="56" t="s">
        <v>70</v>
      </c>
      <c r="B3" s="56" t="s">
        <v>71</v>
      </c>
      <c r="C3" s="56" t="s">
        <v>72</v>
      </c>
      <c r="D3" s="56" t="s">
        <v>73</v>
      </c>
      <c r="E3" s="56" t="s">
        <v>74</v>
      </c>
      <c r="F3" s="56"/>
      <c r="G3" s="56"/>
      <c r="H3" s="56" t="s">
        <v>75</v>
      </c>
      <c r="I3" s="56"/>
      <c r="J3" s="56"/>
    </row>
    <row r="4" spans="1:11" s="57" customFormat="1" x14ac:dyDescent="0.25">
      <c r="A4" s="58" t="s">
        <v>58</v>
      </c>
      <c r="B4" s="58" t="s">
        <v>76</v>
      </c>
      <c r="C4" s="58" t="s">
        <v>72</v>
      </c>
      <c r="D4" s="58" t="s">
        <v>73</v>
      </c>
      <c r="E4" s="58" t="s">
        <v>77</v>
      </c>
      <c r="F4" s="58" t="s">
        <v>78</v>
      </c>
      <c r="G4" s="58"/>
      <c r="H4" s="58" t="s">
        <v>79</v>
      </c>
      <c r="I4" s="58" t="s">
        <v>80</v>
      </c>
      <c r="J4" s="58"/>
    </row>
    <row r="5" spans="1:11" s="57" customFormat="1" x14ac:dyDescent="0.25">
      <c r="A5" s="59" t="s">
        <v>81</v>
      </c>
      <c r="B5" s="58" t="s">
        <v>82</v>
      </c>
      <c r="C5" s="58" t="s">
        <v>72</v>
      </c>
      <c r="D5" s="58" t="s">
        <v>73</v>
      </c>
      <c r="E5" s="58" t="s">
        <v>77</v>
      </c>
      <c r="F5" s="58" t="s">
        <v>78</v>
      </c>
      <c r="G5" s="60"/>
      <c r="H5" s="58" t="s">
        <v>79</v>
      </c>
      <c r="I5" s="58" t="s">
        <v>80</v>
      </c>
      <c r="J5" s="60"/>
    </row>
    <row r="6" spans="1:11" s="57" customFormat="1" x14ac:dyDescent="0.25">
      <c r="A6" s="58" t="s">
        <v>59</v>
      </c>
      <c r="B6" s="58" t="s">
        <v>83</v>
      </c>
      <c r="C6" s="58" t="s">
        <v>72</v>
      </c>
      <c r="D6" s="58" t="s">
        <v>73</v>
      </c>
      <c r="E6" s="58" t="s">
        <v>77</v>
      </c>
      <c r="F6" s="58" t="s">
        <v>78</v>
      </c>
      <c r="G6" s="58" t="s">
        <v>74</v>
      </c>
      <c r="H6" s="58" t="s">
        <v>79</v>
      </c>
      <c r="I6" s="58" t="s">
        <v>80</v>
      </c>
      <c r="J6" s="58" t="s">
        <v>84</v>
      </c>
    </row>
    <row r="7" spans="1:11" s="57" customFormat="1" ht="25.5" x14ac:dyDescent="0.25">
      <c r="A7" s="58" t="s">
        <v>85</v>
      </c>
      <c r="B7" s="58" t="s">
        <v>86</v>
      </c>
      <c r="C7" s="58" t="s">
        <v>72</v>
      </c>
      <c r="D7" s="58" t="s">
        <v>73</v>
      </c>
      <c r="E7" s="58" t="s">
        <v>77</v>
      </c>
      <c r="F7" s="58" t="s">
        <v>78</v>
      </c>
      <c r="G7" s="58"/>
      <c r="H7" s="58" t="s">
        <v>79</v>
      </c>
      <c r="I7" s="58" t="s">
        <v>80</v>
      </c>
      <c r="J7" s="58"/>
    </row>
    <row r="8" spans="1:11" s="57" customFormat="1" ht="25.5" x14ac:dyDescent="0.25">
      <c r="A8" s="58" t="s">
        <v>87</v>
      </c>
      <c r="B8" s="58" t="s">
        <v>88</v>
      </c>
      <c r="C8" s="58" t="s">
        <v>72</v>
      </c>
      <c r="D8" s="58" t="s">
        <v>73</v>
      </c>
      <c r="E8" s="58" t="s">
        <v>77</v>
      </c>
      <c r="F8" s="58" t="s">
        <v>78</v>
      </c>
      <c r="G8" s="58"/>
      <c r="H8" s="58" t="s">
        <v>79</v>
      </c>
      <c r="I8" s="58" t="s">
        <v>80</v>
      </c>
      <c r="J8" s="58"/>
    </row>
    <row r="9" spans="1:11" s="57" customFormat="1" x14ac:dyDescent="0.25">
      <c r="A9" s="58" t="s">
        <v>89</v>
      </c>
      <c r="B9" s="58" t="s">
        <v>90</v>
      </c>
      <c r="C9" s="58" t="s">
        <v>72</v>
      </c>
      <c r="D9" s="58" t="s">
        <v>73</v>
      </c>
      <c r="E9" s="58" t="s">
        <v>77</v>
      </c>
      <c r="F9" s="58" t="s">
        <v>78</v>
      </c>
      <c r="G9" s="58"/>
      <c r="H9" s="58" t="s">
        <v>79</v>
      </c>
      <c r="I9" s="58" t="s">
        <v>80</v>
      </c>
      <c r="J9" s="58"/>
    </row>
    <row r="10" spans="1:11" s="57" customFormat="1" x14ac:dyDescent="0.25">
      <c r="A10" s="58" t="s">
        <v>91</v>
      </c>
      <c r="B10" s="58" t="s">
        <v>92</v>
      </c>
      <c r="C10" s="58" t="s">
        <v>72</v>
      </c>
      <c r="D10" s="58" t="s">
        <v>73</v>
      </c>
      <c r="E10" s="58" t="s">
        <v>93</v>
      </c>
      <c r="F10" s="58"/>
      <c r="G10" s="58"/>
      <c r="H10" s="58" t="s">
        <v>75</v>
      </c>
      <c r="I10" s="58"/>
      <c r="J10" s="58"/>
    </row>
    <row r="11" spans="1:11" s="57" customFormat="1" ht="25.5" x14ac:dyDescent="0.25">
      <c r="A11" s="58" t="s">
        <v>94</v>
      </c>
      <c r="B11" s="58" t="s">
        <v>95</v>
      </c>
      <c r="C11" s="58" t="s">
        <v>72</v>
      </c>
      <c r="D11" s="58" t="s">
        <v>73</v>
      </c>
      <c r="E11" s="58" t="s">
        <v>77</v>
      </c>
      <c r="F11" s="58" t="s">
        <v>78</v>
      </c>
      <c r="G11" s="58"/>
      <c r="H11" s="58" t="s">
        <v>79</v>
      </c>
      <c r="I11" s="58" t="s">
        <v>80</v>
      </c>
      <c r="J11" s="58"/>
    </row>
    <row r="12" spans="1:11" s="57" customFormat="1" x14ac:dyDescent="0.25">
      <c r="A12" s="58" t="s">
        <v>96</v>
      </c>
      <c r="B12" s="58" t="s">
        <v>97</v>
      </c>
      <c r="C12" s="58" t="s">
        <v>72</v>
      </c>
      <c r="D12" s="58" t="s">
        <v>73</v>
      </c>
      <c r="E12" s="58" t="s">
        <v>77</v>
      </c>
      <c r="F12" s="58" t="s">
        <v>78</v>
      </c>
      <c r="G12" s="58"/>
      <c r="H12" s="58" t="s">
        <v>79</v>
      </c>
      <c r="I12" s="58" t="s">
        <v>80</v>
      </c>
      <c r="J12" s="58"/>
    </row>
    <row r="13" spans="1:11" ht="63" x14ac:dyDescent="0.25">
      <c r="A13" s="61" t="s">
        <v>98</v>
      </c>
      <c r="B13" s="61" t="s">
        <v>99</v>
      </c>
      <c r="C13" s="58" t="s">
        <v>72</v>
      </c>
      <c r="D13" s="62" t="s">
        <v>100</v>
      </c>
      <c r="E13" s="62"/>
      <c r="F13" s="63" t="s">
        <v>142</v>
      </c>
      <c r="G13" s="61"/>
      <c r="H13" s="58"/>
      <c r="I13" s="58" t="s">
        <v>75</v>
      </c>
      <c r="J13" s="61"/>
      <c r="K13" s="36" t="s">
        <v>101</v>
      </c>
    </row>
    <row r="14" spans="1:11" x14ac:dyDescent="0.25">
      <c r="A14" s="61" t="s">
        <v>102</v>
      </c>
      <c r="B14" s="61" t="s">
        <v>103</v>
      </c>
      <c r="C14" s="58" t="s">
        <v>72</v>
      </c>
      <c r="D14" s="62" t="s">
        <v>73</v>
      </c>
      <c r="E14" s="62"/>
      <c r="F14" s="63" t="s">
        <v>143</v>
      </c>
      <c r="G14" s="61"/>
      <c r="H14" s="58"/>
      <c r="I14" s="58" t="s">
        <v>75</v>
      </c>
      <c r="J14" s="61"/>
    </row>
    <row r="15" spans="1:11" ht="31.5" x14ac:dyDescent="0.25">
      <c r="A15" s="61" t="s">
        <v>104</v>
      </c>
      <c r="B15" s="61" t="s">
        <v>105</v>
      </c>
      <c r="C15" s="58" t="s">
        <v>106</v>
      </c>
      <c r="D15" s="61" t="s">
        <v>100</v>
      </c>
      <c r="E15" s="61" t="s">
        <v>141</v>
      </c>
      <c r="F15" s="61"/>
      <c r="G15" s="61"/>
      <c r="H15" s="58" t="s">
        <v>75</v>
      </c>
      <c r="I15" s="61"/>
      <c r="J15" s="61"/>
      <c r="K15" s="36" t="s">
        <v>107</v>
      </c>
    </row>
    <row r="16" spans="1:11" ht="94.5" x14ac:dyDescent="0.25">
      <c r="A16" s="63" t="s">
        <v>108</v>
      </c>
      <c r="B16" s="63"/>
      <c r="C16" s="59" t="s">
        <v>106</v>
      </c>
      <c r="D16" s="63" t="s">
        <v>109</v>
      </c>
      <c r="E16" s="62" t="s">
        <v>139</v>
      </c>
      <c r="F16" s="62" t="s">
        <v>140</v>
      </c>
      <c r="G16" s="62"/>
      <c r="H16" s="63" t="s">
        <v>110</v>
      </c>
      <c r="I16" s="63" t="s">
        <v>111</v>
      </c>
      <c r="J16" s="62"/>
      <c r="K16" s="64" t="s">
        <v>112</v>
      </c>
    </row>
    <row r="17" spans="1:11" ht="25.5" x14ac:dyDescent="0.25">
      <c r="A17" s="58" t="s">
        <v>113</v>
      </c>
      <c r="B17" s="58"/>
      <c r="C17" s="58" t="s">
        <v>72</v>
      </c>
      <c r="D17" s="58" t="s">
        <v>73</v>
      </c>
      <c r="E17" s="58" t="s">
        <v>114</v>
      </c>
      <c r="F17" s="58" t="s">
        <v>115</v>
      </c>
      <c r="G17" s="58"/>
      <c r="H17" s="65" t="s">
        <v>116</v>
      </c>
      <c r="I17" s="65" t="s">
        <v>117</v>
      </c>
      <c r="J17" s="58"/>
      <c r="K17" s="66" t="s">
        <v>118</v>
      </c>
    </row>
    <row r="20" spans="1:11" x14ac:dyDescent="0.25">
      <c r="A20" s="67" t="s">
        <v>119</v>
      </c>
    </row>
    <row r="21" spans="1:11" x14ac:dyDescent="0.25">
      <c r="A21" s="68" t="s">
        <v>120</v>
      </c>
      <c r="B21" s="69" t="s">
        <v>121</v>
      </c>
      <c r="C21" s="70" t="s">
        <v>122</v>
      </c>
      <c r="D21" s="69"/>
      <c r="E21" s="69"/>
    </row>
    <row r="22" spans="1:11" x14ac:dyDescent="0.25">
      <c r="A22" s="71" t="s">
        <v>123</v>
      </c>
      <c r="B22" s="72" t="s">
        <v>124</v>
      </c>
      <c r="C22" s="73" t="s">
        <v>125</v>
      </c>
      <c r="D22" s="72"/>
      <c r="E22" s="72"/>
    </row>
    <row r="23" spans="1:11" x14ac:dyDescent="0.25">
      <c r="A23" s="71" t="s">
        <v>126</v>
      </c>
      <c r="B23" s="72" t="s">
        <v>127</v>
      </c>
      <c r="C23" s="73" t="s">
        <v>128</v>
      </c>
      <c r="D23" s="72"/>
      <c r="E23" s="72"/>
    </row>
    <row r="24" spans="1:11" ht="31.5" x14ac:dyDescent="0.25">
      <c r="A24" s="71" t="s">
        <v>129</v>
      </c>
      <c r="B24" s="72" t="s">
        <v>130</v>
      </c>
      <c r="C24" s="73" t="s">
        <v>131</v>
      </c>
      <c r="D24" s="72"/>
      <c r="E24" s="72"/>
    </row>
    <row r="25" spans="1:11" x14ac:dyDescent="0.25">
      <c r="A25" s="71" t="s">
        <v>132</v>
      </c>
      <c r="B25" s="72" t="s">
        <v>133</v>
      </c>
      <c r="C25" s="73" t="s">
        <v>134</v>
      </c>
      <c r="D25" s="72"/>
      <c r="E25" s="72"/>
    </row>
    <row r="26" spans="1:11" ht="63" x14ac:dyDescent="0.25">
      <c r="A26" s="71" t="s">
        <v>135</v>
      </c>
      <c r="B26" s="72" t="s">
        <v>136</v>
      </c>
      <c r="C26" s="73" t="s">
        <v>137</v>
      </c>
      <c r="D26" s="72"/>
      <c r="E26" s="7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2015-03-05T01:08:05Z</dcterms:modified>
</cp:coreProperties>
</file>