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4525"/>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2" i="1" l="1"/>
  <c r="H11" i="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<sst xmlns="http://schemas.openxmlformats.org/spreadsheetml/2006/main" count="399" uniqueCount="201">
  <si>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</si>
  <si>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</si>
  <si>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</si>
  <si>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</si>
  <si>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</si>
  <si>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</si>
  <si>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</si>
  <si>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</si>
  <si>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</si>
  <si>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</si>
  <si>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</si>
  <si>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</si>
  <si>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</si>
  <si>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</si>
  <si>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</si>
  <si>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</si>
  <si>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</si>
  <si>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</si>
  <si>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</si>
  <si>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</si>
  <si>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</si>
  <si>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</si>
  <si>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</si>
  <si>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</si>
  <si>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</si>
  <si>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</si>
  <si>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</si>
  <si>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</si>
  <si>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</si>
  <si>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</si>
  <si>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</si>
  <si>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</si>
  <si>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</si>
  <si>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</si>
  <si>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</si>
  <si>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</si>
  <si>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</si>
  <si>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</si>
  <si>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</si>
  <si>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</si>
  <si>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</si>
  <si>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</si>
  <si>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</si>
  <si>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</si>
  <si>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</si>
  <si>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</si>
  <si>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</si>
  <si>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</si>
  <si>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</si>
  <si>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</si>
  <si>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</si>
  <si>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</si>
  <si>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</si>
  <si>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</si>
  <si>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</si>
  <si>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</si>
  <si>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</si>
  <si>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</si>
  <si>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</si>
  <si>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</si>
  <si>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</si>
  <si>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</si>
  <si>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</si>
  <si>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</si>
  <si>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</si>
  <si>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</si>
  <si>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</si>
  <si>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</si>
  <si>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</si>
  <si>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</si>
  <si>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</si>
  <si>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</si>
  <si>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</si>
  <si>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</si>
  <si>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</si>
  <si>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</si>
  <si>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</si>
  <si>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</si>
  <si>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</si>
  <si>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</si>
  <si>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</si>
  <si>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</si>
  <si>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</si>
  <si>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</si>
  <si>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</si>
  <si>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</si>
  <si>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</si>
  <si>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</si>
  <si>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</si>
  <si>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</si>
  <si>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</si>
  <si>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</si>
  <si>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</si>
  <si>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</si>
  <si>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</si>
  <si>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</si>
  <si>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</si>
  <si>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</si>
  <si>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</si>
  <si>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</si>
  <si>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</si>
  <si>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</si>
  <si>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</si>
  <si>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</si>
  <si>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</si>
  <si>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</si>
  <si>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</si>
  <si>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</si>
  <si>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</si>
  <si>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</si>
  <si>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</si>
  <si>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</si>
  <si>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</si>
  <si>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</si>
  <si>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</si>
  <si>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</si>
  <si>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</si>
  <si>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</si>
  <si>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</si>
  <si>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</si>
  <si>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</si>
  <si>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</si>
  <si>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</si>
  <si>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</si>
  <si>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</si>
  <si>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</si>
  <si>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</si>
  <si>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</si>
  <si>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</si>
  <si>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</si>
  <si>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</si>
  <si>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</si>
  <si>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</si>
  <si>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</si>
  <si>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</si>
  <si>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</si>
  <si>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</si>
  <si>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</si>
  <si>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</si>
  <si>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</si>
  <si>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</si>
  <si>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</si>
  <si>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</si>
  <si>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</si>
  <si>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</si>
  <si>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</si>
  <si>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</si>
  <si>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</si>
  <si>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</si>
  <si>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</si>
  <si>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</si>
  <si>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</si>
  <si>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</si>
  <si>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</si>
  <si>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</si>
  <si>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</si>
  <si>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</si>
  <si>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</si>
  <si>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</si>
  <si>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</si>
  <si>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</si>
  <si>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</si>
  <si>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</si>
  <si>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</si>
  <si>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</si>
  <si>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</si>
  <si>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</si>
  <si>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</si>
  <si>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</si>
  <si>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</si>
  <si>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</si>
  <si>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</si>
  <si>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</si>
  <si>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</si>
  <si>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</si>
  <si>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</si>
  <si>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</si>
  <si>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</si>
  <si>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</si>
  <si>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</si>
  <si>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</si>
  <si>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</si>
  <si>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</si>
  <si>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</si>
  <si>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</si>
  <si>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</si>
  <si>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</si>
  <si>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proceso de la medición</t>
  </si>
  <si>
    <t>MA_06_13_CO_REC30</t>
  </si>
  <si>
    <t>Ilustración</t>
  </si>
  <si>
    <t>reloj, pregunta 1</t>
  </si>
  <si>
    <t>NINGUNA</t>
  </si>
  <si>
    <t>pared y piso, pregunta 2</t>
  </si>
  <si>
    <t>casa, pregunta 3</t>
  </si>
  <si>
    <t>balanza con piedras, se debe modificar la posición de las piedras y con medidas específicas, pregunta 4</t>
  </si>
  <si>
    <t>balanza figuras triangulares y con medidas específicas, pregunta 5</t>
  </si>
  <si>
    <t>balanza con esferas y con medidas específicas, pregunta 6</t>
  </si>
  <si>
    <t>termómetro automático, pregunta 7</t>
  </si>
  <si>
    <t>puerta, pregunta 8</t>
  </si>
  <si>
    <t>caja cúbica  con medidas específicas, pregunta 9</t>
  </si>
  <si>
    <t>niño con calor y niño con frio, pregunta 10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</si>
</sst>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109">
    <xf numFmtId="0" fontId="0" fillId="0" borderId="0" xfId="0"/>
    <xf numFmtId="0" fontId="0" fillId="0" borderId="0" xfId="0" applyBorder="1"/>
    <xf numFmtId="0" fontId="3" fillId="0" borderId="0" xfId="0" applyFont="1" applyBorder="1"/>
    <xf numFmtId="0" fontId="3" fillId="2" borderId="1" xfId="0" applyFont="1" applyFill="1" applyBorder="1"/>
    <xf numFmtId="0" fontId="3" fillId="2" borderId="4" xfId="0" applyFont="1" applyFill="1" applyBorder="1"/>
    <xf numFmtId="0" fontId="0" fillId="0" borderId="0" xfId="0" applyBorder="1" applyAlignment="1"/>
    <xf numFmtId="0" fontId="3" fillId="2" borderId="8" xfId="0" applyFont="1" applyFill="1" applyBorder="1"/>
    <xf numFmtId="0" fontId="3" fillId="0" borderId="0" xfId="0" applyFont="1" applyBorder="1" applyAlignment="1">
      <alignment horizontal="left"/>
    </xf>
    <xf numFmtId="0" fontId="3" fillId="0" borderId="0" xfId="0" applyFont="1" applyFill="1" applyBorder="1"/>
    <xf numFmtId="0" fontId="0" fillId="0" borderId="0" xfId="0" applyFill="1" applyBorder="1"/>
    <xf numFmtId="0" fontId="3" fillId="0" borderId="0" xfId="0" applyFont="1" applyFill="1" applyBorder="1" applyAlignment="1">
      <alignment horizontal="left"/>
    </xf>
    <xf numFmtId="0" fontId="3" fillId="0" borderId="0" xfId="0" applyFont="1" applyFill="1" applyBorder="1" applyAlignment="1">
      <alignment wrapText="1"/>
    </xf>
    <xf numFmtId="1" fontId="3" fillId="0" borderId="5" xfId="0" applyNumberFormat="1" applyFont="1" applyFill="1" applyBorder="1" applyAlignment="1">
      <alignment vertical="center" wrapText="1"/>
    </xf>
    <xf numFmtId="0" fontId="3" fillId="0" borderId="5" xfId="0" applyFont="1" applyFill="1" applyBorder="1" applyAlignment="1">
      <alignment vertical="center" wrapText="1"/>
    </xf>
    <xf numFmtId="0" fontId="0" fillId="0" borderId="0" xfId="0" applyBorder="1" applyAlignment="1">
      <alignment wrapText="1"/>
    </xf>
    <xf numFmtId="0" fontId="3" fillId="0" borderId="0" xfId="0" applyFont="1" applyBorder="1" applyAlignment="1">
      <alignment wrapText="1"/>
    </xf>
    <xf numFmtId="0" fontId="3" fillId="0" borderId="0" xfId="0" applyFont="1" applyFill="1" applyBorder="1" applyAlignment="1">
      <alignment horizontal="center" wrapText="1"/>
    </xf>
    <xf numFmtId="0" fontId="4" fillId="5" borderId="12" xfId="0" applyFont="1" applyFill="1" applyBorder="1" applyAlignment="1">
      <alignment horizontal="center" vertical="center"/>
    </xf>
    <xf numFmtId="0" fontId="4" fillId="5" borderId="12" xfId="0" applyFont="1" applyFill="1" applyBorder="1" applyAlignment="1">
      <alignment horizontal="center" vertical="center" wrapText="1"/>
    </xf>
    <xf numFmtId="0" fontId="4" fillId="5" borderId="11" xfId="0" applyFont="1" applyFill="1" applyBorder="1" applyAlignment="1">
      <alignment horizontal="center" vertical="center" wrapText="1"/>
    </xf>
    <xf numFmtId="1" fontId="3" fillId="0" borderId="5" xfId="0" applyNumberFormat="1" applyFont="1" applyFill="1" applyBorder="1" applyAlignment="1">
      <alignment horizontal="left" vertical="center" wrapText="1"/>
    </xf>
    <xf numFmtId="0" fontId="4" fillId="5" borderId="13" xfId="0" applyFont="1" applyFill="1" applyBorder="1" applyAlignment="1">
      <alignment horizontal="center" vertical="center"/>
    </xf>
    <xf numFmtId="0" fontId="0" fillId="0" borderId="0" xfId="0" applyAlignment="1">
      <alignment vertical="center" wrapText="1"/>
    </xf>
    <xf numFmtId="0" fontId="10" fillId="0" borderId="0" xfId="0" applyFont="1" applyBorder="1"/>
    <xf numFmtId="0" fontId="11"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2"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2" borderId="5" xfId="0" applyFont="1" applyFill="1" applyBorder="1"/>
    <xf numFmtId="164" fontId="10" fillId="0" borderId="0" xfId="0" applyNumberFormat="1" applyFont="1" applyBorder="1" applyAlignment="1">
      <alignment horizontal="center"/>
    </xf>
    <xf numFmtId="0" fontId="16" fillId="8" borderId="0" xfId="0" applyFont="1" applyFill="1" applyAlignment="1">
      <alignment horizontal="center" vertical="center" wrapText="1"/>
    </xf>
    <xf numFmtId="0" fontId="17" fillId="0" borderId="28" xfId="0" applyFont="1" applyFill="1" applyBorder="1" applyAlignment="1">
      <alignment vertical="center" wrapText="1"/>
    </xf>
    <xf numFmtId="0" fontId="0" fillId="0" borderId="0" xfId="0" applyFill="1" applyAlignment="1">
      <alignment vertical="center" wrapText="1"/>
    </xf>
    <xf numFmtId="0" fontId="17" fillId="0" borderId="29" xfId="0" applyFont="1" applyFill="1" applyBorder="1" applyAlignment="1">
      <alignment vertical="center" wrapText="1"/>
    </xf>
    <xf numFmtId="0" fontId="18" fillId="0" borderId="29" xfId="0" applyFont="1" applyFill="1" applyBorder="1" applyAlignment="1">
      <alignment vertical="center" wrapText="1"/>
    </xf>
    <xf numFmtId="0" fontId="17" fillId="0" borderId="29" xfId="0" applyFont="1" applyBorder="1" applyAlignment="1">
      <alignment vertical="center" wrapText="1"/>
    </xf>
    <xf numFmtId="0" fontId="19" fillId="0" borderId="29" xfId="0" applyFont="1" applyBorder="1" applyAlignment="1">
      <alignment vertical="center" wrapText="1"/>
    </xf>
    <xf numFmtId="0" fontId="18" fillId="0" borderId="29" xfId="0" applyFont="1" applyBorder="1" applyAlignment="1">
      <alignment vertical="center" wrapText="1"/>
    </xf>
    <xf numFmtId="0" fontId="20" fillId="0" borderId="0" xfId="0" applyFont="1" applyAlignment="1">
      <alignment vertical="center" wrapText="1"/>
    </xf>
    <xf numFmtId="0" fontId="21" fillId="0" borderId="29" xfId="0" applyFont="1" applyFill="1" applyBorder="1" applyAlignment="1">
      <alignment vertical="center" wrapText="1"/>
    </xf>
    <xf numFmtId="0" fontId="22" fillId="0" borderId="0" xfId="0" applyFont="1" applyAlignment="1">
      <alignment vertical="center" wrapText="1"/>
    </xf>
    <xf numFmtId="0" fontId="12"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1" fillId="5" borderId="32" xfId="0" applyFont="1" applyFill="1" applyBorder="1" applyAlignment="1">
      <alignment horizontal="center" vertical="center"/>
    </xf>
    <xf numFmtId="0" fontId="10" fillId="0" borderId="0" xfId="0" applyNumberFormat="1" applyFont="1" applyBorder="1" applyAlignment="1">
      <alignment horizontal="center"/>
    </xf>
    <xf numFmtId="0" fontId="12" fillId="0" borderId="33" xfId="0" applyFont="1" applyBorder="1" applyAlignment="1">
      <alignment vertical="center" wrapText="1"/>
    </xf>
    <xf numFmtId="0" fontId="0" fillId="0" borderId="31" xfId="0" quotePrefix="1" applyBorder="1" applyAlignment="1">
      <alignment vertical="center" wrapText="1"/>
    </xf>
    <xf numFmtId="0" fontId="15" fillId="0" borderId="5" xfId="0" applyFont="1" applyBorder="1" applyProtection="1">
      <protection locked="0"/>
    </xf>
    <xf numFmtId="1" fontId="3" fillId="0" borderId="5" xfId="0" applyNumberFormat="1" applyFont="1" applyFill="1" applyBorder="1" applyAlignment="1" applyProtection="1">
      <alignment vertical="center" wrapText="1"/>
      <protection locked="0"/>
    </xf>
    <xf numFmtId="0" fontId="3" fillId="0" borderId="5" xfId="0" applyFont="1" applyFill="1" applyBorder="1" applyAlignment="1" applyProtection="1">
      <alignment vertical="center" wrapText="1"/>
      <protection locked="0"/>
    </xf>
    <xf numFmtId="0" fontId="7" fillId="0" borderId="5" xfId="0" applyFont="1" applyBorder="1" applyAlignment="1" applyProtection="1">
      <alignment wrapText="1"/>
      <protection locked="0"/>
    </xf>
    <xf numFmtId="0" fontId="3" fillId="0" borderId="5" xfId="0" applyFont="1" applyFill="1" applyBorder="1" applyAlignment="1" applyProtection="1">
      <alignment wrapText="1"/>
      <protection locked="0"/>
    </xf>
    <xf numFmtId="0" fontId="8" fillId="0" borderId="5" xfId="0" applyFont="1" applyBorder="1" applyAlignment="1" applyProtection="1">
      <alignment wrapText="1"/>
      <protection locked="0"/>
    </xf>
    <xf numFmtId="0" fontId="9"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7" fillId="0" borderId="5" xfId="0" applyFont="1" applyBorder="1" applyAlignment="1" applyProtection="1">
      <alignment vertical="center"/>
      <protection locked="0"/>
    </xf>
    <xf numFmtId="0" fontId="7" fillId="0" borderId="5" xfId="0" applyFont="1" applyBorder="1" applyProtection="1">
      <protection locked="0"/>
    </xf>
    <xf numFmtId="0" fontId="17" fillId="0" borderId="0" xfId="0" applyFont="1" applyBorder="1" applyAlignment="1">
      <alignment vertical="center" wrapText="1"/>
    </xf>
    <xf numFmtId="0" fontId="17" fillId="0" borderId="29" xfId="0" applyFont="1" applyFill="1" applyBorder="1" applyAlignment="1">
      <alignment vertical="center"/>
    </xf>
    <xf numFmtId="0" fontId="4" fillId="0" borderId="3" xfId="0" applyFont="1" applyBorder="1" applyAlignment="1" applyProtection="1">
      <alignment horizontal="left" vertical="center" wrapText="1"/>
      <protection locked="0"/>
    </xf>
    <xf numFmtId="0" fontId="24" fillId="0" borderId="29" xfId="0" applyFont="1" applyBorder="1" applyAlignment="1">
      <alignment vertical="center" wrapText="1"/>
    </xf>
    <xf numFmtId="0" fontId="24" fillId="0" borderId="29" xfId="0" applyFont="1" applyFill="1" applyBorder="1" applyAlignment="1">
      <alignment vertical="center" wrapText="1"/>
    </xf>
    <xf numFmtId="0" fontId="23" fillId="0" borderId="0" xfId="0" applyFont="1" applyAlignment="1">
      <alignment vertical="center" wrapText="1"/>
    </xf>
    <xf numFmtId="0" fontId="4" fillId="3" borderId="24" xfId="0" applyFont="1" applyFill="1" applyBorder="1" applyAlignment="1">
      <alignment horizontal="center" vertical="center"/>
    </xf>
    <xf numFmtId="0" fontId="4" fillId="3" borderId="25" xfId="0" applyFont="1" applyFill="1" applyBorder="1" applyAlignment="1">
      <alignment horizontal="center" vertical="center"/>
    </xf>
    <xf numFmtId="164" fontId="10" fillId="0" borderId="27" xfId="0" applyNumberFormat="1" applyFont="1" applyBorder="1" applyAlignment="1" applyProtection="1">
      <alignment horizontal="center"/>
      <protection locked="0"/>
    </xf>
    <xf numFmtId="164" fontId="10" fillId="0" borderId="26" xfId="0" applyNumberFormat="1" applyFont="1" applyBorder="1" applyAlignment="1" applyProtection="1">
      <alignment horizontal="center"/>
      <protection locked="0"/>
    </xf>
    <xf numFmtId="0" fontId="11" fillId="5" borderId="24" xfId="0" applyFont="1" applyFill="1" applyBorder="1" applyAlignment="1">
      <alignment horizontal="center" vertical="center"/>
    </xf>
    <xf numFmtId="0" fontId="4" fillId="5" borderId="31" xfId="0" applyFont="1" applyFill="1" applyBorder="1" applyAlignment="1">
      <alignment horizontal="center" vertical="center"/>
    </xf>
    <xf numFmtId="0" fontId="4" fillId="5" borderId="25" xfId="0" applyFont="1" applyFill="1" applyBorder="1" applyAlignment="1">
      <alignment horizontal="center" vertical="center"/>
    </xf>
    <xf numFmtId="0" fontId="3" fillId="0" borderId="2" xfId="0" applyFont="1" applyFill="1" applyBorder="1" applyAlignment="1" applyProtection="1">
      <protection locked="0"/>
    </xf>
    <xf numFmtId="0" fontId="3" fillId="0" borderId="3" xfId="0" applyFont="1" applyFill="1" applyBorder="1" applyAlignment="1" applyProtection="1">
      <protection locked="0"/>
    </xf>
    <xf numFmtId="0" fontId="3" fillId="0" borderId="5" xfId="0" applyFont="1" applyFill="1" applyBorder="1" applyAlignment="1" applyProtection="1">
      <protection locked="0"/>
    </xf>
    <xf numFmtId="0" fontId="3" fillId="0" borderId="6" xfId="0" applyFont="1" applyFill="1" applyBorder="1" applyAlignment="1" applyProtection="1">
      <protection locked="0"/>
    </xf>
    <xf numFmtId="0" fontId="3" fillId="0" borderId="9" xfId="0" applyFont="1" applyFill="1" applyBorder="1" applyAlignment="1" applyProtection="1">
      <protection locked="0"/>
    </xf>
    <xf numFmtId="0" fontId="3" fillId="0" borderId="10" xfId="0" applyFont="1" applyFill="1" applyBorder="1" applyAlignment="1" applyProtection="1">
      <protection locked="0"/>
    </xf>
    <xf numFmtId="0" fontId="2" fillId="0" borderId="34" xfId="0" applyFont="1" applyBorder="1" applyAlignment="1">
      <alignment horizontal="center" vertical="center" wrapText="1"/>
    </xf>
    <xf numFmtId="0" fontId="2" fillId="0" borderId="35" xfId="0" applyFont="1" applyBorder="1" applyAlignment="1">
      <alignment horizontal="center" vertical="center" wrapText="1"/>
    </xf>
    <xf numFmtId="0" fontId="13" fillId="6" borderId="14" xfId="0" applyFont="1" applyFill="1" applyBorder="1" applyAlignment="1">
      <alignment horizontal="center" vertical="center" wrapText="1"/>
    </xf>
    <xf numFmtId="0" fontId="13" fillId="6" borderId="15" xfId="0" applyFont="1" applyFill="1" applyBorder="1" applyAlignment="1">
      <alignment horizontal="center" vertical="center" wrapText="1"/>
    </xf>
    <xf numFmtId="0" fontId="13" fillId="6" borderId="16" xfId="0" applyFont="1" applyFill="1" applyBorder="1" applyAlignment="1">
      <alignment horizontal="center" vertical="center" wrapText="1"/>
    </xf>
    <xf numFmtId="0" fontId="12" fillId="0" borderId="1" xfId="0" applyFont="1" applyBorder="1" applyAlignment="1">
      <alignment horizontal="center" vertical="center" wrapText="1"/>
    </xf>
    <xf numFmtId="0" fontId="12"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6" fillId="8" borderId="0" xfId="0" applyFont="1" applyFill="1" applyAlignment="1">
      <alignment horizontal="center" vertical="center" wrapText="1"/>
    </xf>
    <xf numFmtId="0" fontId="16" fillId="7" borderId="0" xfId="0" applyFont="1" applyFill="1" applyAlignment="1">
      <alignment horizontal="center" vertical="center" wrapText="1"/>
    </xf>
    <xf numFmtId="0" fontId="1" fillId="0" borderId="0" xfId="0" applyFont="1"/>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12</xdr:row>
      <xdr:rowOff>0</xdr:rowOff>
    </xdr:from>
    <xdr:to>
      <xdr:col>17</xdr:col>
      <xdr:colOff>381599</xdr:colOff>
      <xdr:row>12</xdr:row>
      <xdr:rowOff>2657846</xdr:rowOff>
    </xdr:to>
    <xdr:pic>
      <xdr:nvPicPr>
        <xdr:cNvPr id="2" name="1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375063" y="2643188"/>
          <a:ext cx="4286849" cy="2657846"/>
        </a:xfrm>
        <a:prstGeom prst="rect">
          <a:avLst/>
        </a:prstGeom>
      </xdr:spPr>
    </xdr:pic>
    <xdr:clientData/>
  </xdr:twoCellAnchor>
  <xdr:twoCellAnchor editAs="oneCell">
    <xdr:from>
      <xdr:col>10</xdr:col>
      <xdr:colOff>0</xdr:colOff>
      <xdr:row>13</xdr:row>
      <xdr:rowOff>0</xdr:rowOff>
    </xdr:from>
    <xdr:to>
      <xdr:col>17</xdr:col>
      <xdr:colOff>381599</xdr:colOff>
      <xdr:row>13</xdr:row>
      <xdr:rowOff>4286849</xdr:rowOff>
    </xdr:to>
    <xdr:pic>
      <xdr:nvPicPr>
        <xdr:cNvPr id="3" name="2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375063" y="7080250"/>
          <a:ext cx="4286849" cy="4286849"/>
        </a:xfrm>
        <a:prstGeom prst="rect">
          <a:avLst/>
        </a:prstGeom>
      </xdr:spPr>
    </xdr:pic>
    <xdr:clientData/>
  </xdr:twoCellAnchor>
  <xdr:twoCellAnchor editAs="oneCell">
    <xdr:from>
      <xdr:col>10</xdr:col>
      <xdr:colOff>0</xdr:colOff>
      <xdr:row>14</xdr:row>
      <xdr:rowOff>0</xdr:rowOff>
    </xdr:from>
    <xdr:to>
      <xdr:col>17</xdr:col>
      <xdr:colOff>362546</xdr:colOff>
      <xdr:row>14</xdr:row>
      <xdr:rowOff>3200847</xdr:rowOff>
    </xdr:to>
    <xdr:pic>
      <xdr:nvPicPr>
        <xdr:cNvPr id="4" name="3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6375063" y="11517313"/>
          <a:ext cx="4267796" cy="3200847"/>
        </a:xfrm>
        <a:prstGeom prst="rect">
          <a:avLst/>
        </a:prstGeom>
      </xdr:spPr>
    </xdr:pic>
    <xdr:clientData/>
  </xdr:twoCellAnchor>
  <xdr:twoCellAnchor editAs="oneCell">
    <xdr:from>
      <xdr:col>10</xdr:col>
      <xdr:colOff>0</xdr:colOff>
      <xdr:row>17</xdr:row>
      <xdr:rowOff>0</xdr:rowOff>
    </xdr:from>
    <xdr:to>
      <xdr:col>17</xdr:col>
      <xdr:colOff>353020</xdr:colOff>
      <xdr:row>17</xdr:row>
      <xdr:rowOff>4267796</xdr:rowOff>
    </xdr:to>
    <xdr:pic>
      <xdr:nvPicPr>
        <xdr:cNvPr id="5" name="4 Imagen"/>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6375063" y="16311563"/>
          <a:ext cx="4258270" cy="426779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B20" sqref="B2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6">
        <v>6</v>
      </c>
      <c r="D3" s="87"/>
      <c r="F3" s="79"/>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6" t="s">
        <v>187</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8"/>
      <c r="D5" s="89"/>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13.5" customHeight="1" x14ac:dyDescent="0.25">
      <c r="A10" s="12" t="str">
        <f>IF(OR(B10&lt;&gt;"",J10&lt;&gt;""),"IMG01","")</f>
        <v>IMG01</v>
      </c>
      <c r="B10" s="62">
        <v>136772138</v>
      </c>
      <c r="C10" s="20" t="str">
        <f t="shared" ref="C10:C41" si="0">IF(OR(B10&lt;&gt;"",J10&lt;&gt;""),IF($G$4="Recurso",CONCATENATE($G$4," ",$G$5),$G$4),"")</f>
        <v>Recurso M5A</v>
      </c>
      <c r="D10" s="63" t="s">
        <v>189</v>
      </c>
      <c r="E10" s="63" t="s">
        <v>155</v>
      </c>
      <c r="F10" s="13" t="str">
        <f t="shared" ref="F10" ca="1" si="1">IF(OR(B10&lt;&gt;"",J10&lt;&gt;""),CONCATENATE($C$7,"_",$A10,IF($G$4="Cuaderno de Estudio","_small",CONCATENATE(IF(I10="","","n"),IF(LEFT($G$5,1)="F",".jpg",".png")))),"")</f>
        <v>MA_06_13_CO_REC30_IMG01n.png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MA_06_13_CO_REC30_IMG01a.png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108" t="s">
        <v>190</v>
      </c>
      <c r="K10" s="64" t="s">
        <v>191</v>
      </c>
      <c r="O10" s="2" t="str">
        <f>'Definición técnica de imagenes'!A12</f>
        <v>M12D</v>
      </c>
    </row>
    <row r="11" spans="1:16" s="11" customFormat="1" ht="13.9" customHeight="1" x14ac:dyDescent="0.25">
      <c r="A11" s="12" t="str">
        <f t="shared" ref="A11:A18" si="3">IF(OR(B11&lt;&gt;"",J11&lt;&gt;""),CONCATENATE(LEFT(A10,3),IF(MID(A10,4,2)+1&lt;10,CONCATENATE("0",MID(A10,4,2)+1))),"")</f>
        <v>IMG02</v>
      </c>
      <c r="B11" s="62">
        <v>329612222</v>
      </c>
      <c r="C11" s="20" t="str">
        <f t="shared" si="0"/>
        <v>Recurso M5A</v>
      </c>
      <c r="D11" s="63" t="s">
        <v>189</v>
      </c>
      <c r="E11" s="63" t="s">
        <v>155</v>
      </c>
      <c r="F11" s="13" t="str">
        <f t="shared" ref="F11:F74" ca="1" si="4">IF(OR(B11&lt;&gt;"",J11&lt;&gt;""),CONCATENATE($C$7,"_",$A11,IF($G$4="Cuaderno de Estudio","_small",CONCATENATE(IF(I11="","","n"),IF(LEFT($G$5,1)="F",".jpg",".png")))),"")</f>
        <v>MA_06_13_CO_REC30_IMG02n.png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MA_06_13_CO_REC30_IMG02a.png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108" t="s">
        <v>192</v>
      </c>
      <c r="K11" s="65" t="s">
        <v>191</v>
      </c>
      <c r="O11" s="2" t="str">
        <f>'Definición técnica de imagenes'!A13</f>
        <v>M101</v>
      </c>
    </row>
    <row r="12" spans="1:16" s="11" customFormat="1" ht="13.5" customHeight="1" x14ac:dyDescent="0.25">
      <c r="A12" s="12" t="str">
        <f t="shared" si="3"/>
        <v>IMG03</v>
      </c>
      <c r="B12" s="62">
        <v>101466712</v>
      </c>
      <c r="C12" s="20" t="str">
        <f t="shared" si="0"/>
        <v>Recurso M5A</v>
      </c>
      <c r="D12" s="63" t="s">
        <v>189</v>
      </c>
      <c r="E12" s="63" t="s">
        <v>155</v>
      </c>
      <c r="F12" s="13" t="str">
        <f t="shared" ca="1" si="4"/>
        <v>MA_06_13_CO_REC30_IMG03n.png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MA_06_13_CO_REC30_IMG03a.png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108" t="s">
        <v>193</v>
      </c>
      <c r="K12" s="64" t="s">
        <v>191</v>
      </c>
      <c r="O12" s="2" t="str">
        <f>'Definición técnica de imagenes'!A18</f>
        <v>Diaporama F1</v>
      </c>
    </row>
    <row r="13" spans="1:16" s="11" customFormat="1" ht="350.1" customHeight="1" x14ac:dyDescent="0.25">
      <c r="A13" s="12" t="str">
        <f t="shared" si="3"/>
        <v>IMG04</v>
      </c>
      <c r="B13" s="62">
        <v>139956097</v>
      </c>
      <c r="C13" s="20" t="str">
        <f t="shared" si="0"/>
        <v>Recurso M5A</v>
      </c>
      <c r="D13" s="63" t="s">
        <v>189</v>
      </c>
      <c r="E13" s="63" t="s">
        <v>155</v>
      </c>
      <c r="F13" s="13" t="str">
        <f t="shared" ca="1" si="4"/>
        <v>MA_06_13_CO_REC30_IMG04n.png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MA_06_13_CO_REC30_IMG04a.png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108" t="s">
        <v>194</v>
      </c>
      <c r="K13" s="64"/>
      <c r="O13" s="2" t="str">
        <f>'Definición técnica de imagenes'!A19</f>
        <v>F4</v>
      </c>
    </row>
    <row r="14" spans="1:16" s="11" customFormat="1" ht="350.1" customHeight="1" x14ac:dyDescent="0.25">
      <c r="A14" s="12" t="str">
        <f t="shared" si="3"/>
        <v>IMG05</v>
      </c>
      <c r="B14" s="62">
        <v>147488135</v>
      </c>
      <c r="C14" s="20" t="str">
        <f t="shared" si="0"/>
        <v>Recurso M5A</v>
      </c>
      <c r="D14" s="63" t="s">
        <v>189</v>
      </c>
      <c r="E14" s="63" t="s">
        <v>155</v>
      </c>
      <c r="F14" s="13" t="str">
        <f t="shared" ca="1" si="4"/>
        <v>MA_06_13_CO_REC30_IMG05n.png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MA_06_13_CO_REC30_IMG05a.png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108" t="s">
        <v>195</v>
      </c>
      <c r="K14" s="64"/>
      <c r="O14" s="2" t="str">
        <f>'Definición técnica de imagenes'!A22</f>
        <v>F6</v>
      </c>
    </row>
    <row r="15" spans="1:16" s="11" customFormat="1" ht="350.1" customHeight="1" x14ac:dyDescent="0.25">
      <c r="A15" s="12" t="str">
        <f t="shared" si="3"/>
        <v>IMG06</v>
      </c>
      <c r="B15" s="62">
        <v>76387432</v>
      </c>
      <c r="C15" s="20" t="str">
        <f t="shared" si="0"/>
        <v>Recurso M5A</v>
      </c>
      <c r="D15" s="63" t="s">
        <v>189</v>
      </c>
      <c r="E15" s="63" t="s">
        <v>155</v>
      </c>
      <c r="F15" s="13" t="str">
        <f t="shared" ca="1" si="4"/>
        <v>MA_06_13_CO_REC30_IMG06n.png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MA_06_13_CO_REC30_IMG06a.png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108" t="s">
        <v>196</v>
      </c>
      <c r="K15" s="66"/>
      <c r="O15" s="2" t="str">
        <f>'Definición técnica de imagenes'!A24</f>
        <v>F6B</v>
      </c>
    </row>
    <row r="16" spans="1:16" s="11" customFormat="1" ht="14.25" customHeight="1" x14ac:dyDescent="0.3">
      <c r="A16" s="12" t="str">
        <f t="shared" si="3"/>
        <v>IMG07</v>
      </c>
      <c r="B16" s="62">
        <v>311040647</v>
      </c>
      <c r="C16" s="20" t="str">
        <f t="shared" si="0"/>
        <v>Recurso M5A</v>
      </c>
      <c r="D16" s="63" t="s">
        <v>189</v>
      </c>
      <c r="E16" s="63" t="s">
        <v>155</v>
      </c>
      <c r="F16" s="13" t="str">
        <f t="shared" ca="1" si="4"/>
        <v>MA_06_13_CO_REC30_IMG07n.png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MA_06_13_CO_REC30_IMG07a.png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108" t="s">
        <v>197</v>
      </c>
      <c r="K16" s="67" t="s">
        <v>191</v>
      </c>
      <c r="O16" s="2" t="str">
        <f>'Definición técnica de imagenes'!A25</f>
        <v>F7</v>
      </c>
    </row>
    <row r="17" spans="1:15" s="11" customFormat="1" ht="13.5" customHeight="1" x14ac:dyDescent="0.25">
      <c r="A17" s="12" t="str">
        <f t="shared" si="3"/>
        <v>IMG08</v>
      </c>
      <c r="B17" s="62">
        <v>101705920</v>
      </c>
      <c r="C17" s="20" t="str">
        <f t="shared" si="0"/>
        <v>Recurso M5A</v>
      </c>
      <c r="D17" s="63" t="s">
        <v>189</v>
      </c>
      <c r="E17" s="63" t="s">
        <v>155</v>
      </c>
      <c r="F17" s="13" t="str">
        <f t="shared" ca="1" si="4"/>
        <v>MA_06_13_CO_REC30_IMG08n.png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MA_06_13_CO_REC30_IMG08a.png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108" t="s">
        <v>198</v>
      </c>
      <c r="K17" s="66" t="s">
        <v>191</v>
      </c>
      <c r="O17" s="2" t="str">
        <f>'Definición técnica de imagenes'!A27</f>
        <v>F7B</v>
      </c>
    </row>
    <row r="18" spans="1:15" s="11" customFormat="1" ht="350.1" customHeight="1" x14ac:dyDescent="0.25">
      <c r="A18" s="12" t="str">
        <f t="shared" si="3"/>
        <v>IMG09</v>
      </c>
      <c r="B18" s="62">
        <v>323870441</v>
      </c>
      <c r="C18" s="20" t="str">
        <f t="shared" si="0"/>
        <v>Recurso M5A</v>
      </c>
      <c r="D18" s="63" t="s">
        <v>189</v>
      </c>
      <c r="E18" s="63" t="s">
        <v>155</v>
      </c>
      <c r="F18" s="13" t="str">
        <f t="shared" ca="1" si="4"/>
        <v>MA_06_13_CO_REC30_IMG09n.png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MA_06_13_CO_REC30_IMG09a.png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108" t="s">
        <v>199</v>
      </c>
      <c r="K18" s="66"/>
      <c r="O18" s="2" t="str">
        <f>'Definición técnica de imagenes'!A30</f>
        <v>F8</v>
      </c>
    </row>
    <row r="19" spans="1:15" s="11" customFormat="1" ht="14.25" customHeight="1" x14ac:dyDescent="0.3">
      <c r="A19" s="12" t="str">
        <f t="shared" ref="A19:A50" si="6">IF(OR(B19&lt;&gt;"",J19&lt;&gt;""),CONCATENATE(LEFT(A18,3),IF(MID(A18,4,2)+1&lt;10,CONCATENATE("0",MID(A18,4,2)+1),MID(A18,4,2)+1)),"")</f>
        <v>IMG10</v>
      </c>
      <c r="B19" s="62">
        <v>95926168</v>
      </c>
      <c r="C19" s="20" t="str">
        <f t="shared" si="0"/>
        <v>Recurso M5A</v>
      </c>
      <c r="D19" s="63" t="s">
        <v>189</v>
      </c>
      <c r="E19" s="63" t="s">
        <v>155</v>
      </c>
      <c r="F19" s="13" t="str">
        <f t="shared" ca="1" si="4"/>
        <v>MA_06_13_CO_REC30_IMG10n.png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MA_06_13_CO_REC30_IMG10a.png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108" t="s">
        <v>200</v>
      </c>
      <c r="K19" s="67" t="s">
        <v>191</v>
      </c>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2" t="s">
        <v>38</v>
      </c>
      <c r="B1" s="93"/>
      <c r="C1" s="93"/>
      <c r="D1" s="93"/>
      <c r="E1" s="93"/>
      <c r="F1" s="94"/>
    </row>
    <row r="2" spans="1:11" x14ac:dyDescent="0.25">
      <c r="A2" s="30" t="s">
        <v>42</v>
      </c>
      <c r="B2" s="31"/>
      <c r="C2" s="95" t="s">
        <v>13</v>
      </c>
      <c r="D2" s="96"/>
      <c r="E2" s="97"/>
      <c r="F2" s="32"/>
    </row>
    <row r="3" spans="1:11" ht="63" x14ac:dyDescent="0.25">
      <c r="A3" s="33" t="s">
        <v>43</v>
      </c>
      <c r="B3" s="31"/>
      <c r="C3" s="101" t="s">
        <v>14</v>
      </c>
      <c r="D3" s="102"/>
      <c r="E3" s="103"/>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4" t="str">
        <f>CONCATENATE(H21,"_",I21,"_",J21,"_CO")</f>
        <v>LE_07_04_CO</v>
      </c>
      <c r="E5" s="105"/>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0" t="str">
        <f>CONCATENATE("SolicitudGrafica_",D5,".xls")</f>
        <v>SolicitudGrafica_LE_07_04_CO.xls</v>
      </c>
      <c r="E7" s="90"/>
      <c r="F7" s="91"/>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2" t="s">
        <v>41</v>
      </c>
      <c r="B13" s="93"/>
      <c r="C13" s="93"/>
      <c r="D13" s="93"/>
      <c r="E13" s="93"/>
      <c r="F13" s="94"/>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5" t="s">
        <v>49</v>
      </c>
      <c r="D15" s="96"/>
      <c r="E15" s="96"/>
      <c r="F15" s="97"/>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8" t="str">
        <f>CONCATENATE(H21,"_",I21,"_",J21,"_",K45)</f>
        <v>LE_07_04_REC10</v>
      </c>
      <c r="E17" s="99"/>
      <c r="F17" s="100"/>
      <c r="J17" s="22">
        <v>14</v>
      </c>
      <c r="K17" s="22">
        <v>14</v>
      </c>
    </row>
    <row r="18" spans="1:11" ht="79.5" thickBot="1" x14ac:dyDescent="0.3">
      <c r="A18" s="33" t="s">
        <v>48</v>
      </c>
      <c r="B18" s="31"/>
      <c r="C18" s="59" t="s">
        <v>120</v>
      </c>
      <c r="D18" s="90" t="str">
        <f>CONCATENATE("SolicitudGrafica_",D17,".xls")</f>
        <v>SolicitudGrafica_LE_07_04_REC10.xls</v>
      </c>
      <c r="E18" s="90"/>
      <c r="F18" s="91"/>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7" t="s">
        <v>56</v>
      </c>
      <c r="B1" s="107" t="s">
        <v>149</v>
      </c>
      <c r="C1" s="107" t="s">
        <v>63</v>
      </c>
      <c r="D1" s="107" t="s">
        <v>64</v>
      </c>
      <c r="E1" s="107" t="s">
        <v>5</v>
      </c>
      <c r="F1" s="107" t="s">
        <v>65</v>
      </c>
      <c r="G1" s="107" t="s">
        <v>66</v>
      </c>
      <c r="H1" s="106" t="s">
        <v>68</v>
      </c>
      <c r="I1" s="106"/>
    </row>
    <row r="2" spans="1:10" x14ac:dyDescent="0.25">
      <c r="A2" s="107"/>
      <c r="B2" s="107"/>
      <c r="C2" s="107"/>
      <c r="D2" s="107"/>
      <c r="E2" s="107"/>
      <c r="F2" s="107"/>
      <c r="G2" s="107"/>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2"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6" customFormat="1" ht="14.65" customHeight="1" x14ac:dyDescent="0.25">
      <c r="A15" s="74" t="s">
        <v>96</v>
      </c>
      <c r="B15" s="74"/>
      <c r="C15" s="74" t="s">
        <v>97</v>
      </c>
      <c r="D15" s="75" t="s">
        <v>98</v>
      </c>
      <c r="E15" s="74" t="s">
        <v>93</v>
      </c>
      <c r="F15" s="74" t="s">
        <v>117</v>
      </c>
      <c r="G15" s="74"/>
      <c r="H15" s="75" t="s">
        <v>122</v>
      </c>
      <c r="I15" s="74"/>
      <c r="J15" s="76"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1"/>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1"/>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Usuario</cp:lastModifiedBy>
  <dcterms:created xsi:type="dcterms:W3CDTF">2014-07-01T23:43:25Z</dcterms:created>
  <dcterms:modified xsi:type="dcterms:W3CDTF">2016-03-02T13:24:49Z</dcterms:modified>
</cp:coreProperties>
</file>