
<file path=[Content_Types].xml><?xml version="1.0" encoding="utf-8"?>
<Types xmlns="http://schemas.openxmlformats.org/package/2006/content-types">
  <Default Extension="xml" ContentType="application/xml"/>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240" yWindow="240" windowWidth="25360" windowHeight="1434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iterateCount="2" iterateDelta="10"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A17" i="1"/>
  <c r="F17" i="1"/>
  <c r="G17" i="1"/>
  <c r="H17" i="1"/>
  <c r="A10" i="1"/>
  <c r="A11" i="1"/>
  <c r="A12" i="1"/>
  <c r="A13" i="1"/>
  <c r="A14" i="1"/>
  <c r="A15" i="1"/>
  <c r="A16"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<sst xmlns="http://schemas.openxmlformats.org/spreadsheetml/2006/main" count="367" uniqueCount="192">
  <si>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</si>
  <si>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</si>
  <si>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</si>
  <si>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</si>
  <si>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</si>
  <si>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</si>
  <si>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</si>
  <si>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</si>
  <si>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</si>
  <si>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</si>
  <si>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</si>
  <si>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</si>
  <si>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</si>
  <si>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</si>
  <si>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</si>
  <si>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</si>
  <si>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</si>
  <si>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</si>
  <si>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</si>
  <si>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</si>
  <si>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</si>
  <si>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</si>
  <si>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</si>
  <si>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</si>
  <si>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</si>
  <si>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</si>
  <si>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</si>
  <si>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</si>
  <si>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</si>
  <si>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</si>
  <si>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</si>
  <si>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</si>
  <si>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</si>
  <si>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</si>
  <si>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</si>
  <si>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</si>
  <si>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</si>
  <si>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</si>
  <si>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</si>
  <si>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</si>
  <si>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</si>
  <si>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</si>
  <si>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</si>
  <si>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</si>
  <si>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</si>
  <si>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</si>
  <si>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</si>
  <si>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</si>
  <si>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</si>
  <si>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</si>
  <si>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</si>
  <si>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</si>
  <si>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</si>
  <si>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</si>
  <si>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</si>
  <si>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</si>
  <si>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</si>
  <si>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</si>
  <si>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</si>
  <si>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</si>
  <si>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</si>
  <si>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</si>
  <si>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</si>
  <si>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</si>
  <si>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</si>
  <si>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</si>
  <si>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</si>
  <si>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</si>
  <si>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</si>
  <si>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</si>
  <si>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</si>
  <si>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</si>
  <si>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</si>
  <si>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</si>
  <si>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</si>
  <si>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</si>
  <si>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</si>
  <si>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</si>
  <si>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</si>
  <si>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</si>
  <si>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</si>
  <si>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</si>
  <si>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</si>
  <si>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</si>
  <si>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</si>
  <si>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</si>
  <si>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</si>
  <si>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</si>
  <si>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</si>
  <si>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</si>
  <si>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</si>
  <si>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</si>
  <si>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</si>
  <si>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</si>
  <si>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</si>
  <si>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</si>
  <si>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</si>
  <si>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</si>
  <si>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</si>
  <si>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</si>
  <si>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</si>
  <si>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</si>
  <si>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</si>
  <si>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</si>
  <si>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</si>
  <si>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</si>
  <si>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</si>
  <si>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</si>
  <si>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</si>
  <si>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</si>
  <si>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</si>
  <si>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</si>
  <si>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</si>
  <si>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</si>
  <si>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</si>
  <si>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</si>
  <si>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</si>
  <si>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</si>
  <si>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</si>
  <si>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</si>
  <si>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</si>
  <si>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</si>
  <si>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</si>
  <si>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</si>
  <si>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</si>
  <si>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</si>
  <si>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</si>
  <si>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</si>
  <si>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</si>
  <si>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</si>
  <si>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</si>
  <si>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</si>
  <si>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</si>
  <si>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</si>
  <si>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</si>
  <si>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</si>
  <si>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</si>
  <si>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</si>
  <si>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</si>
  <si>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</si>
  <si>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</si>
  <si>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</si>
  <si>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</si>
  <si>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</si>
  <si>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</si>
  <si>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</si>
  <si>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</si>
  <si>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</si>
  <si>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</si>
  <si>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</si>
  <si>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</si>
  <si>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</si>
  <si>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</si>
  <si>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</si>
  <si>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</si>
  <si>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</si>
  <si>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</si>
  <si>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</si>
  <si>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</si>
  <si>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</si>
  <si>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</si>
  <si>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</si>
  <si>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</si>
  <si>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</si>
  <si>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</si>
  <si>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</si>
  <si>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</si>
  <si>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</si>
  <si>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</si>
  <si>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</si>
  <si>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</si>
  <si>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</si>
  <si>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</si>
  <si>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</si>
  <si>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</si>
  <si>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</si>
  <si>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</si>
  <si>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</si>
  <si>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</si>
  <si>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</si>
  <si>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</si>
  <si>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</si>
  <si>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</si>
  <si>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</si>
  <si>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</si>
  <si>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</si>
  <si>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</si>
  <si>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Andrea Perdomo</t>
  </si>
  <si>
    <t>MA_06_08_CO_REC60</t>
  </si>
  <si>
    <t>La Estad´sitica y la probabilidad</t>
  </si>
  <si>
    <t>Ver descripción</t>
  </si>
  <si>
    <t>La misma tabla anterior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</si>
</sst>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508000</xdr:colOff>
      <xdr:row>13</xdr:row>
      <xdr:rowOff>190500</xdr:rowOff>
    </xdr:from>
    <xdr:to>
      <xdr:col>10</xdr:col>
      <xdr:colOff>1955800</xdr:colOff>
      <xdr:row>13</xdr:row>
      <xdr:rowOff>1587500</xdr:rowOff>
    </xdr:to>
    <xdr:pic>
      <xdr:nvPicPr>
        <xdr:cNvPr id="2" name="Imagen 1"/>
        <xdr:cNvPicPr>
          <a:picLocks noChangeAspect="1"/>
        </xdr:cNvPicPr>
      </xdr:nvPicPr>
      <xdr:blipFill>
        <a:blip xmlns:r="http://schemas.openxmlformats.org/officeDocument/2006/relationships" r:embed="rId1"/>
        <a:stretch>
          <a:fillRect/>
        </a:stretch>
      </xdr:blipFill>
      <xdr:spPr>
        <a:xfrm>
          <a:off x="16859250" y="3090333"/>
          <a:ext cx="1447800" cy="1397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1" activePane="bottomLeft" state="frozen"/>
      <selection pane="bottomLeft" activeCell="B18" sqref="B18"/>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2" customHeight="1" thickBot="1">
      <c r="A1" s="1"/>
      <c r="B1" s="1"/>
      <c r="C1" s="1"/>
      <c r="D1" s="1"/>
      <c r="F1" s="1"/>
      <c r="G1" s="1"/>
      <c r="H1" s="38"/>
      <c r="I1" s="38"/>
      <c r="J1" s="14"/>
      <c r="K1" s="14"/>
      <c r="L1" s="2" t="s">
        <v>5</v>
      </c>
      <c r="M1" s="2" t="str">
        <f>CONCATENATE('Definición técnica de imagenes'!$B$1," ",$G$5)</f>
        <v>Ubicación de la imagen en el recurso F4</v>
      </c>
    </row>
    <row r="2" spans="1:16" ht="20" customHeight="1">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9" customHeight="1">
      <c r="A3" s="1"/>
      <c r="B3" s="4" t="s">
        <v>8</v>
      </c>
      <c r="C3" s="87">
        <v>6</v>
      </c>
      <c r="D3" s="88"/>
      <c r="F3" s="80"/>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29" customHeight="1">
      <c r="A4" s="1"/>
      <c r="B4" s="4" t="s">
        <v>54</v>
      </c>
      <c r="C4" s="87" t="s">
        <v>189</v>
      </c>
      <c r="D4" s="88"/>
      <c r="E4" s="5"/>
      <c r="F4" s="37" t="s">
        <v>55</v>
      </c>
      <c r="G4" s="61" t="s">
        <v>56</v>
      </c>
      <c r="H4" s="58"/>
      <c r="I4" s="38"/>
      <c r="J4" s="14"/>
      <c r="K4" s="14"/>
      <c r="M4" s="2" t="str">
        <f ca="1">IF($N4&lt;COUNTIF('Definición técnica de imagenes'!$A$3:$A$102,$G$5),OFFSET('Definición técnica de imagenes'!$A$1,MATCH($G$5,'Definición técnica de imagenes'!$A$1:$A$104,0)-1+$N4,1,1,1),"")</f>
        <v>Extra</v>
      </c>
      <c r="N4" s="2">
        <v>2</v>
      </c>
      <c r="O4" s="2" t="str">
        <f>'Definición técnica de imagenes'!A5</f>
        <v>M6A</v>
      </c>
    </row>
    <row r="5" spans="1:16" ht="19" customHeight="1" thickBot="1">
      <c r="A5" s="1"/>
      <c r="B5" s="6" t="s">
        <v>1</v>
      </c>
      <c r="C5" s="89" t="s">
        <v>187</v>
      </c>
      <c r="D5" s="90"/>
      <c r="E5" s="5"/>
      <c r="F5" s="37" t="str">
        <f>IF(G4="Recurso","Motor del recurso","")</f>
        <v>Motor del recurso</v>
      </c>
      <c r="G5" s="61" t="s">
        <v>137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F4</v>
      </c>
      <c r="F9" s="57" t="s">
        <v>61</v>
      </c>
      <c r="G9" s="57" t="s">
        <v>59</v>
      </c>
      <c r="H9" s="57" t="s">
        <v>60</v>
      </c>
      <c r="I9" s="57" t="s">
        <v>114</v>
      </c>
      <c r="J9" s="18" t="s">
        <v>6</v>
      </c>
      <c r="K9" s="19" t="s">
        <v>7</v>
      </c>
      <c r="O9" s="2" t="str">
        <f>'Definición técnica de imagenes'!A11</f>
        <v>M10B</v>
      </c>
    </row>
    <row r="10" spans="1:16" s="11" customFormat="1">
      <c r="A10" s="12" t="str">
        <f>IF(OR(B10&lt;&gt;"",J10&lt;&gt;""),"IMG01","")</f>
        <v>IMG01</v>
      </c>
      <c r="B10" s="62">
        <v>261177431</v>
      </c>
      <c r="C10" s="20" t="str">
        <f t="shared" ref="C10:C41" si="0">IF(OR(B10&lt;&gt;"",J10&lt;&gt;""),IF($G$4="Recurso",CONCATENATE($G$4," ",$G$5),$G$4),"")</f>
        <v>Recurso F4</v>
      </c>
      <c r="D10" s="63"/>
      <c r="E10" s="63"/>
      <c r="F10" s="13" t="e">
        <f t="shared" ref="F10" ca="1" si="1">IF(OR(B10&lt;&gt;"",J10&lt;&gt;""),CONCATENATE($C$7,"_",$A10,IF($G$4="Cuaderno de Estudio","_small",CONCATENATE(IF(I10="","","n"),IF(LEFT($G$5,1)="F",".jpg",".png")))),"")</f>
        <v>#N/A</v>
      </c>
      <c r="G10" s="13" t="e">
        <f ca="1">IF($F10&lt;&gt;"",IF($G$4="Recurso",VLOOKUP($E10,OFFSET('Definición técnica de imagenes'!$A$1,MATCH($G$5,'Definición técnica de imagenes'!$A$1:$A$104,0)-1,1,COUNTIF('Definición técnica de imagenes'!$A$3:$A$102,$G$5),5),5,FALSE),'Definición técnica de imagenes'!$F$16),"")</f>
        <v>#N/A</v>
      </c>
      <c r="H10" s="13" t="e">
        <f t="shared" ref="H10" ca="1" si="2">IF(AND(I10&lt;&gt;"",I10&lt;&gt;0),IF(OR(B10&lt;&gt;"",J10&lt;&gt;""),CONCATENATE($C$7,"_",$A10,IF($G$4="Cuaderno de Estudio","_zoom",CONCATENATE("a",IF(LEFT($G$5,1)="F",".jpg",".png")))),""),"")</f>
        <v>#N/A</v>
      </c>
      <c r="I10" s="13" t="e">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#N/A</v>
      </c>
      <c r="J10" s="63"/>
      <c r="K10" s="64"/>
      <c r="O10" s="2" t="str">
        <f>'Definición técnica de imagenes'!A12</f>
        <v>M12D</v>
      </c>
    </row>
    <row r="11" spans="1:16" s="11" customFormat="1" ht="14" customHeight="1">
      <c r="A11" s="12" t="str">
        <f t="shared" ref="A11:A18" si="3">IF(OR(B11&lt;&gt;"",J11&lt;&gt;""),CONCATENATE(LEFT(A10,3),IF(MID(A10,4,2)+1&lt;10,CONCATENATE("0",MID(A10,4,2)+1))),"")</f>
        <v>IMG02</v>
      </c>
      <c r="B11" s="62">
        <v>117838621</v>
      </c>
      <c r="C11" s="20" t="str">
        <f t="shared" si="0"/>
        <v>Recurso F4</v>
      </c>
      <c r="D11" s="63"/>
      <c r="E11" s="63"/>
      <c r="F11" s="13" t="e">
        <f t="shared" ref="F11:F74" ca="1" si="4">IF(OR(B11&lt;&gt;"",J11&lt;&gt;""),CONCATENATE($C$7,"_",$A11,IF($G$4="Cuaderno de Estudio","_small",CONCATENATE(IF(I11="","","n"),IF(LEFT($G$5,1)="F",".jpg",".png")))),"")</f>
        <v>#N/A</v>
      </c>
      <c r="G11" s="13" t="e">
        <f ca="1">IF($F11&lt;&gt;"",IF($G$4="Recurso",VLOOKUP($E11,OFFSET('Definición técnica de imagenes'!$A$1,MATCH($G$5,'Definición técnica de imagenes'!$A$1:$A$104,0)-1,1,COUNTIF('Definición técnica de imagenes'!$A$3:$A$102,$G$5),5),5,FALSE),'Definición técnica de imagenes'!$F$16),"")</f>
        <v>#N/A</v>
      </c>
      <c r="H11" s="13" t="e">
        <f t="shared" ref="H11:H74" ca="1" si="5">IF(AND(I11&lt;&gt;"",I11&lt;&gt;0),IF(OR(B11&lt;&gt;"",J11&lt;&gt;""),CONCATENATE($C$7,"_",$A11,IF($G$4="Cuaderno de Estudio","_zoom",CONCATENATE("a",IF(LEFT($G$5,1)="F",".jpg",".png")))),""),"")</f>
        <v>#N/A</v>
      </c>
      <c r="I11" s="13" t="e">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#N/A</v>
      </c>
      <c r="J11" s="64"/>
      <c r="K11" s="65"/>
      <c r="O11" s="2" t="str">
        <f>'Definición técnica de imagenes'!A13</f>
        <v>M101</v>
      </c>
    </row>
    <row r="12" spans="1:16" s="11" customFormat="1">
      <c r="A12" s="12" t="str">
        <f t="shared" si="3"/>
        <v>IMG03</v>
      </c>
      <c r="B12" s="62">
        <v>304810325</v>
      </c>
      <c r="C12" s="20" t="str">
        <f t="shared" si="0"/>
        <v>Recurso F4</v>
      </c>
      <c r="D12" s="63"/>
      <c r="E12" s="63"/>
      <c r="F12" s="13" t="e">
        <f t="shared" ca="1" si="4"/>
        <v>#N/A</v>
      </c>
      <c r="G12" s="13" t="e">
        <f ca="1">IF($F12&lt;&gt;"",IF($G$4="Recurso",VLOOKUP($E12,OFFSET('Definición técnica de imagenes'!$A$1,MATCH($G$5,'Definición técnica de imagenes'!$A$1:$A$104,0)-1,1,COUNTIF('Definición técnica de imagenes'!$A$3:$A$102,$G$5),5),5,FALSE),'Definición técnica de imagenes'!$F$16),"")</f>
        <v>#N/A</v>
      </c>
      <c r="H12" s="13" t="e">
        <f t="shared" ca="1" si="5"/>
        <v>#N/A</v>
      </c>
      <c r="I12" s="13" t="e">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#N/A</v>
      </c>
      <c r="J12" s="64"/>
      <c r="K12" s="64"/>
      <c r="O12" s="2" t="str">
        <f>'Definición técnica de imagenes'!A18</f>
        <v>Diaporama F1</v>
      </c>
    </row>
    <row r="13" spans="1:16" s="11" customFormat="1">
      <c r="A13" s="12" t="str">
        <f t="shared" si="3"/>
        <v>IMG04</v>
      </c>
      <c r="B13" s="62">
        <v>310185326</v>
      </c>
      <c r="C13" s="20" t="str">
        <f t="shared" si="0"/>
        <v>Recurso F4</v>
      </c>
      <c r="D13" s="63"/>
      <c r="E13" s="63"/>
      <c r="F13" s="13" t="e">
        <f t="shared" ca="1" si="4"/>
        <v>#N/A</v>
      </c>
      <c r="G13" s="13" t="e">
        <f ca="1">IF($F13&lt;&gt;"",IF($G$4="Recurso",VLOOKUP($E13,OFFSET('Definición técnica de imagenes'!$A$1,MATCH($G$5,'Definición técnica de imagenes'!$A$1:$A$104,0)-1,1,COUNTIF('Definición técnica de imagenes'!$A$3:$A$102,$G$5),5),5,FALSE),'Definición técnica de imagenes'!$F$16),"")</f>
        <v>#N/A</v>
      </c>
      <c r="H13" s="13" t="e">
        <f t="shared" ca="1" si="5"/>
        <v>#N/A</v>
      </c>
      <c r="I13" s="13" t="e">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#N/A</v>
      </c>
      <c r="J13" s="64"/>
      <c r="K13" s="64"/>
      <c r="O13" s="2" t="str">
        <f>'Definición técnica de imagenes'!A19</f>
        <v>F4</v>
      </c>
    </row>
    <row r="14" spans="1:16" s="11" customFormat="1" ht="141" customHeight="1">
      <c r="A14" s="12" t="str">
        <f t="shared" si="3"/>
        <v>IMG05</v>
      </c>
      <c r="B14" s="62" t="s">
        <v>190</v>
      </c>
      <c r="C14" s="20" t="str">
        <f t="shared" si="0"/>
        <v>Recurso F4</v>
      </c>
      <c r="D14" s="63"/>
      <c r="E14" s="63"/>
      <c r="F14" s="13" t="e">
        <f t="shared" ca="1" si="4"/>
        <v>#N/A</v>
      </c>
      <c r="G14" s="13" t="e">
        <f ca="1">IF($F14&lt;&gt;"",IF($G$4="Recurso",VLOOKUP($E14,OFFSET('Definición técnica de imagenes'!$A$1,MATCH($G$5,'Definición técnica de imagenes'!$A$1:$A$104,0)-1,1,COUNTIF('Definición técnica de imagenes'!$A$3:$A$102,$G$5),5),5,FALSE),'Definición técnica de imagenes'!$F$16),"")</f>
        <v>#N/A</v>
      </c>
      <c r="H14" s="13" t="e">
        <f t="shared" ca="1" si="5"/>
        <v>#N/A</v>
      </c>
      <c r="I14" s="13" t="e">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#N/A</v>
      </c>
      <c r="J14" s="64"/>
      <c r="K14" s="64"/>
      <c r="O14" s="2" t="str">
        <f>'Definición técnica de imagenes'!A22</f>
        <v>F6</v>
      </c>
    </row>
    <row r="15" spans="1:16" s="11" customFormat="1">
      <c r="A15" s="12" t="str">
        <f t="shared" si="3"/>
        <v>IMG06</v>
      </c>
      <c r="B15" s="62" t="s">
        <v>190</v>
      </c>
      <c r="C15" s="20" t="str">
        <f t="shared" si="0"/>
        <v>Recurso F4</v>
      </c>
      <c r="D15" s="63"/>
      <c r="E15" s="63"/>
      <c r="F15" s="13" t="e">
        <f t="shared" ca="1" si="4"/>
        <v>#N/A</v>
      </c>
      <c r="G15" s="13" t="e">
        <f ca="1">IF($F15&lt;&gt;"",IF($G$4="Recurso",VLOOKUP($E15,OFFSET('Definición técnica de imagenes'!$A$1,MATCH($G$5,'Definición técnica de imagenes'!$A$1:$A$104,0)-1,1,COUNTIF('Definición técnica de imagenes'!$A$3:$A$102,$G$5),5),5,FALSE),'Definición técnica de imagenes'!$F$16),"")</f>
        <v>#N/A</v>
      </c>
      <c r="H15" s="13" t="e">
        <f t="shared" ca="1" si="5"/>
        <v>#N/A</v>
      </c>
      <c r="I15" s="13" t="e">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#N/A</v>
      </c>
      <c r="J15" s="66"/>
      <c r="K15" s="66" t="s">
        <v>191</v>
      </c>
      <c r="O15" s="2" t="str">
        <f>'Definición técnica de imagenes'!A24</f>
        <v>F6B</v>
      </c>
    </row>
    <row r="16" spans="1:16" s="11" customFormat="1">
      <c r="A16" s="12" t="str">
        <f t="shared" si="3"/>
        <v>IMG07</v>
      </c>
      <c r="B16" s="62">
        <v>202467550</v>
      </c>
      <c r="C16" s="20" t="str">
        <f t="shared" si="0"/>
        <v>Recurso F4</v>
      </c>
      <c r="D16" s="63"/>
      <c r="E16" s="63"/>
      <c r="F16" s="13" t="e">
        <f t="shared" ca="1" si="4"/>
        <v>#N/A</v>
      </c>
      <c r="G16" s="13" t="e">
        <f ca="1">IF($F16&lt;&gt;"",IF($G$4="Recurso",VLOOKUP($E16,OFFSET('Definición técnica de imagenes'!$A$1,MATCH($G$5,'Definición técnica de imagenes'!$A$1:$A$104,0)-1,1,COUNTIF('Definición técnica de imagenes'!$A$3:$A$102,$G$5),5),5,FALSE),'Definición técnica de imagenes'!$F$16),"")</f>
        <v>#N/A</v>
      </c>
      <c r="H16" s="13" t="e">
        <f t="shared" ca="1" si="5"/>
        <v>#N/A</v>
      </c>
      <c r="I16" s="13" t="e">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#N/A</v>
      </c>
      <c r="J16" s="67"/>
      <c r="K16" s="68"/>
      <c r="O16" s="2" t="str">
        <f>'Definición técnica de imagenes'!A25</f>
        <v>F7</v>
      </c>
    </row>
    <row r="17" spans="1:15" s="11" customFormat="1">
      <c r="A17" s="12" t="str">
        <f t="shared" si="3"/>
        <v>IMG08</v>
      </c>
      <c r="B17" s="62">
        <v>77406919</v>
      </c>
      <c r="C17" s="20" t="str">
        <f t="shared" si="0"/>
        <v>Recurso F4</v>
      </c>
      <c r="D17" s="63"/>
      <c r="E17" s="63"/>
      <c r="F17" s="13" t="e">
        <f t="shared" ca="1" si="4"/>
        <v>#N/A</v>
      </c>
      <c r="G17" s="13" t="e">
        <f ca="1">IF($F17&lt;&gt;"",IF($G$4="Recurso",VLOOKUP($E17,OFFSET('Definición técnica de imagenes'!$A$1,MATCH($G$5,'Definición técnica de imagenes'!$A$1:$A$104,0)-1,1,COUNTIF('Definición técnica de imagenes'!$A$3:$A$102,$G$5),5),5,FALSE),'Definición técnica de imagenes'!$F$16),"")</f>
        <v>#N/A</v>
      </c>
      <c r="H17" s="13" t="e">
        <f t="shared" ca="1" si="5"/>
        <v>#N/A</v>
      </c>
      <c r="I17" s="13" t="e">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#N/A</v>
      </c>
      <c r="J17" s="66"/>
      <c r="K17" s="66"/>
      <c r="O17" s="2" t="str">
        <f>'Definición técnica de imagenes'!A27</f>
        <v>F7B</v>
      </c>
    </row>
    <row r="18" spans="1:15" s="11" customFormat="1">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3" t="s">
        <v>38</v>
      </c>
      <c r="B1" s="94"/>
      <c r="C1" s="94"/>
      <c r="D1" s="94"/>
      <c r="E1" s="94"/>
      <c r="F1" s="95"/>
    </row>
    <row r="2" spans="1:11">
      <c r="A2" s="30" t="s">
        <v>42</v>
      </c>
      <c r="B2" s="31"/>
      <c r="C2" s="96" t="s">
        <v>13</v>
      </c>
      <c r="D2" s="97"/>
      <c r="E2" s="98"/>
      <c r="F2" s="32"/>
    </row>
    <row r="3" spans="1:11" ht="60">
      <c r="A3" s="33" t="s">
        <v>43</v>
      </c>
      <c r="B3" s="31"/>
      <c r="C3" s="102" t="s">
        <v>14</v>
      </c>
      <c r="D3" s="103"/>
      <c r="E3" s="104"/>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5" t="str">
        <f>CONCATENATE(H21,"_",I21,"_",J21,"_CO")</f>
        <v>LE_07_04_CO</v>
      </c>
      <c r="E5" s="106"/>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1" t="str">
        <f>CONCATENATE("SolicitudGrafica_",D5,".xls")</f>
        <v>SolicitudGrafica_LE_07_04_CO.xls</v>
      </c>
      <c r="E7" s="91"/>
      <c r="F7" s="92"/>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3" t="s">
        <v>41</v>
      </c>
      <c r="B13" s="94"/>
      <c r="C13" s="94"/>
      <c r="D13" s="94"/>
      <c r="E13" s="94"/>
      <c r="F13" s="95"/>
      <c r="I13" s="22" t="s">
        <v>33</v>
      </c>
      <c r="J13" s="22">
        <v>10</v>
      </c>
      <c r="K13" s="22">
        <v>10</v>
      </c>
    </row>
    <row r="14" spans="1:11" ht="16"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6"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Ancopepe pepe</cp:lastModifiedBy>
  <dcterms:created xsi:type="dcterms:W3CDTF">2014-07-01T23:43:25Z</dcterms:created>
  <dcterms:modified xsi:type="dcterms:W3CDTF">2016-02-17T19:55:45Z</dcterms:modified>
</cp:coreProperties>
</file>