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520" windowHeight="146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A10" i="1"/>
  <c r="A11" i="1"/>
  <c r="A12" i="1"/>
  <c r="A13" i="1"/>
  <c r="A14" i="1"/>
  <c r="A15" i="1"/>
  <c r="A16" i="1"/>
  <c r="A17" i="1"/>
  <c r="A18" i="1"/>
  <c r="A19" i="1"/>
  <c r="H19" i="1"/>
  <c r="H18" i="1"/>
  <c r="H17"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1" i="1"/>
  <c r="F11" i="1"/>
  <c r="G11" i="1"/>
  <c r="D5" i="2"/>
  <c r="D7" i="2"/>
  <c r="H10" i="1"/>
  <c r="F10" i="1"/>
  <c r="G10" i="1"/>
  <c r="F13" i="1"/>
  <c r="G13" i="1"/>
  <c r="H13" i="1"/>
  <c r="F12" i="1"/>
  <c r="G12" i="1"/>
  <c r="H12" i="1"/>
  <c r="F14" i="1"/>
  <c r="G14" i="1"/>
  <c r="H14" i="1"/>
  <c r="F15" i="1"/>
  <c r="G15" i="1"/>
  <c r="H15" i="1"/>
  <c r="F16" i="1"/>
  <c r="G16" i="1"/>
  <c r="H16" i="1"/>
  <c r="F17" i="1"/>
  <c r="G17" i="1"/>
  <c r="F18" i="1"/>
  <c r="G18" i="1"/>
  <c r="F19" i="1"/>
  <c r="G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<sst xmlns="http://schemas.openxmlformats.org/spreadsheetml/2006/main" count="390" uniqueCount="193">
  <si>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</si>
  <si>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</si>
  <si>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</si>
  <si>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</si>
  <si>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</si>
  <si>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</si>
  <si>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</si>
  <si>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</si>
  <si>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</si>
  <si>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</si>
  <si>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</si>
  <si>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</si>
  <si>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</si>
  <si>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</si>
  <si>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</si>
  <si>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</si>
  <si>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</si>
  <si>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</si>
  <si>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</si>
  <si>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</si>
  <si>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</si>
  <si>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</si>
  <si>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</si>
  <si>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</si>
  <si>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</si>
  <si>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</si>
  <si>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</si>
  <si>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</si>
  <si>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</si>
  <si>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</si>
  <si>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</si>
  <si>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</si>
  <si>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</si>
  <si>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</si>
  <si>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</si>
  <si>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</si>
  <si>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</si>
  <si>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</si>
  <si>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</si>
  <si>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</si>
  <si>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</si>
  <si>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</si>
  <si>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</si>
  <si>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</si>
  <si>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</si>
  <si>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</si>
  <si>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</si>
  <si>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</si>
  <si>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</si>
  <si>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</si>
  <si>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</si>
  <si>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</si>
  <si>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</si>
  <si>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</si>
  <si>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</si>
  <si>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</si>
  <si>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</si>
  <si>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</si>
  <si>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</si>
  <si>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</si>
  <si>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</si>
  <si>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</si>
  <si>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</si>
  <si>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</si>
  <si>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</si>
  <si>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</si>
  <si>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</si>
  <si>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</si>
  <si>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</si>
  <si>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</si>
  <si>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</si>
  <si>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</si>
  <si>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</si>
  <si>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</si>
  <si>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</si>
  <si>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</si>
  <si>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</si>
  <si>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</si>
  <si>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</si>
  <si>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</si>
  <si>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</si>
  <si>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</si>
  <si>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</si>
  <si>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</si>
  <si>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</si>
  <si>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</si>
  <si>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</si>
  <si>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</si>
  <si>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</si>
  <si>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</si>
  <si>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</si>
  <si>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</si>
  <si>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</si>
  <si>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</si>
  <si>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</si>
  <si>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</si>
  <si>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</si>
  <si>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</si>
  <si>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</si>
  <si>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</si>
  <si>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</si>
  <si>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</si>
  <si>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</si>
  <si>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</si>
  <si>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</si>
  <si>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</si>
  <si>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</si>
  <si>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</si>
  <si>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</si>
  <si>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</si>
  <si>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</si>
  <si>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</si>
  <si>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</si>
  <si>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</si>
  <si>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</si>
  <si>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</si>
  <si>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</si>
  <si>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</si>
  <si>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</si>
  <si>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</si>
  <si>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</si>
  <si>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</si>
  <si>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</si>
  <si>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</si>
  <si>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</si>
  <si>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</si>
  <si>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</si>
  <si>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</si>
  <si>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</si>
  <si>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</si>
  <si>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</si>
  <si>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</si>
  <si>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</si>
  <si>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</si>
  <si>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</si>
  <si>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</si>
  <si>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</si>
  <si>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</si>
  <si>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</si>
  <si>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</si>
  <si>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</si>
  <si>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</si>
  <si>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</si>
  <si>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</si>
  <si>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</si>
  <si>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</si>
  <si>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</si>
  <si>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</si>
  <si>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</si>
  <si>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</si>
  <si>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</si>
  <si>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</si>
  <si>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</si>
  <si>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</si>
  <si>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</si>
  <si>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</si>
  <si>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</si>
  <si>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</si>
  <si>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</si>
  <si>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</si>
  <si>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</si>
  <si>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</si>
  <si>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</si>
  <si>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</si>
  <si>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</si>
  <si>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</si>
  <si>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</si>
  <si>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</si>
  <si>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</si>
  <si>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</si>
  <si>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</si>
  <si>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</si>
  <si>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</si>
  <si>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</si>
  <si>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</si>
  <si>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</si>
  <si>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</si>
  <si>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</si>
  <si>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</si>
  <si>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</si>
  <si>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</si>
  <si>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</si>
  <si>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</si>
  <si>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</si>
  <si>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</si>
  <si>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</si>
  <si>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</si>
  <si>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</si>
  <si>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 xml:space="preserve">ver descripcion </t>
  </si>
  <si>
    <t>Fotografía</t>
  </si>
  <si>
    <t>MA_06_14_REC300</t>
  </si>
  <si>
    <t>Banco de actividades</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</si>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</sst>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158750</xdr:colOff>
      <xdr:row>10</xdr:row>
      <xdr:rowOff>47626</xdr:rowOff>
    </xdr:from>
    <xdr:to>
      <xdr:col>9</xdr:col>
      <xdr:colOff>2571750</xdr:colOff>
      <xdr:row>10</xdr:row>
      <xdr:rowOff>1666876</xdr:rowOff>
    </xdr:to>
    <xdr:pic>
      <xdr:nvPicPr>
        <xdr:cNvPr id="2" name="Imagen 1"/>
        <xdr:cNvPicPr/>
      </xdr:nvPicPr>
      <xdr:blipFill>
        <a:blip xmlns:r="http://schemas.openxmlformats.org/officeDocument/2006/relationships" r:embed="rId1"/>
        <a:stretch>
          <a:fillRect/>
        </a:stretch>
      </xdr:blipFill>
      <xdr:spPr>
        <a:xfrm>
          <a:off x="13858875" y="2778126"/>
          <a:ext cx="2413000" cy="1619250"/>
        </a:xfrm>
        <a:prstGeom prst="rect">
          <a:avLst/>
        </a:prstGeom>
      </xdr:spPr>
    </xdr:pic>
    <xdr:clientData/>
  </xdr:twoCellAnchor>
  <xdr:twoCellAnchor editAs="oneCell">
    <xdr:from>
      <xdr:col>9</xdr:col>
      <xdr:colOff>222251</xdr:colOff>
      <xdr:row>11</xdr:row>
      <xdr:rowOff>95251</xdr:rowOff>
    </xdr:from>
    <xdr:to>
      <xdr:col>9</xdr:col>
      <xdr:colOff>2444751</xdr:colOff>
      <xdr:row>11</xdr:row>
      <xdr:rowOff>1651000</xdr:rowOff>
    </xdr:to>
    <xdr:pic>
      <xdr:nvPicPr>
        <xdr:cNvPr id="3" name="Imagen 2"/>
        <xdr:cNvPicPr/>
      </xdr:nvPicPr>
      <xdr:blipFill>
        <a:blip xmlns:r="http://schemas.openxmlformats.org/officeDocument/2006/relationships" r:embed="rId2"/>
        <a:stretch>
          <a:fillRect/>
        </a:stretch>
      </xdr:blipFill>
      <xdr:spPr>
        <a:xfrm>
          <a:off x="13922376" y="4540251"/>
          <a:ext cx="2222500" cy="1555749"/>
        </a:xfrm>
        <a:prstGeom prst="rect">
          <a:avLst/>
        </a:prstGeom>
      </xdr:spPr>
    </xdr:pic>
    <xdr:clientData/>
  </xdr:twoCellAnchor>
  <xdr:twoCellAnchor editAs="oneCell">
    <xdr:from>
      <xdr:col>9</xdr:col>
      <xdr:colOff>127001</xdr:colOff>
      <xdr:row>12</xdr:row>
      <xdr:rowOff>111126</xdr:rowOff>
    </xdr:from>
    <xdr:to>
      <xdr:col>9</xdr:col>
      <xdr:colOff>2508251</xdr:colOff>
      <xdr:row>12</xdr:row>
      <xdr:rowOff>1635125</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27126" y="6254751"/>
          <a:ext cx="2381250" cy="1523999"/>
        </a:xfrm>
        <a:prstGeom prst="rect">
          <a:avLst/>
        </a:prstGeom>
      </xdr:spPr>
    </xdr:pic>
    <xdr:clientData/>
  </xdr:twoCellAnchor>
  <xdr:twoCellAnchor editAs="oneCell">
    <xdr:from>
      <xdr:col>9</xdr:col>
      <xdr:colOff>95250</xdr:colOff>
      <xdr:row>13</xdr:row>
      <xdr:rowOff>508000</xdr:rowOff>
    </xdr:from>
    <xdr:to>
      <xdr:col>9</xdr:col>
      <xdr:colOff>2568849</xdr:colOff>
      <xdr:row>13</xdr:row>
      <xdr:rowOff>1190625</xdr:rowOff>
    </xdr:to>
    <xdr:pic>
      <xdr:nvPicPr>
        <xdr:cNvPr id="5" name="Imagen 4"/>
        <xdr:cNvPicPr>
          <a:picLocks noChangeAspect="1"/>
        </xdr:cNvPicPr>
      </xdr:nvPicPr>
      <xdr:blipFill>
        <a:blip xmlns:r="http://schemas.openxmlformats.org/officeDocument/2006/relationships" r:embed="rId4"/>
        <a:stretch>
          <a:fillRect/>
        </a:stretch>
      </xdr:blipFill>
      <xdr:spPr>
        <a:xfrm>
          <a:off x="13795375" y="8477250"/>
          <a:ext cx="2473599" cy="682625"/>
        </a:xfrm>
        <a:prstGeom prst="rect">
          <a:avLst/>
        </a:prstGeom>
      </xdr:spPr>
    </xdr:pic>
    <xdr:clientData/>
  </xdr:twoCellAnchor>
  <xdr:twoCellAnchor>
    <xdr:from>
      <xdr:col>9</xdr:col>
      <xdr:colOff>20320</xdr:colOff>
      <xdr:row>16</xdr:row>
      <xdr:rowOff>294640</xdr:rowOff>
    </xdr:from>
    <xdr:to>
      <xdr:col>10</xdr:col>
      <xdr:colOff>111760</xdr:colOff>
      <xdr:row>16</xdr:row>
      <xdr:rowOff>1652905</xdr:rowOff>
    </xdr:to>
    <xdr:grpSp>
      <xdr:nvGrpSpPr>
        <xdr:cNvPr id="7" name="Agrupar 6"/>
        <xdr:cNvGrpSpPr/>
      </xdr:nvGrpSpPr>
      <xdr:grpSpPr>
        <a:xfrm>
          <a:off x="13726160" y="11511280"/>
          <a:ext cx="2743200" cy="1358265"/>
          <a:chOff x="0" y="0"/>
          <a:chExt cx="4554220" cy="2516505"/>
        </a:xfrm>
      </xdr:grpSpPr>
      <xdr:pic>
        <xdr:nvPicPr>
          <xdr:cNvPr id="8" name="Imagen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4554220" cy="2516505"/>
          </a:xfrm>
          <a:prstGeom prst="rect">
            <a:avLst/>
          </a:prstGeom>
          <a:extLst>
            <a:ext uri="{FAA26D3D-D897-4be2-8F04-BA451C77F1D7}">
              <ma14:placeholderFlag xmlns:ma14="http://schemas.microsoft.com/office/mac/drawingml/2011/main"/>
            </a:ext>
          </a:extLst>
        </xdr:spPr>
      </xdr:pic>
      <xdr:pic>
        <xdr:nvPicPr>
          <xdr:cNvPr id="9" name="Imagen 8"/>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1166" t="-634" r="40883" b="634"/>
          <a:stretch/>
        </xdr:blipFill>
        <xdr:spPr bwMode="auto">
          <a:xfrm>
            <a:off x="1257300" y="532765"/>
            <a:ext cx="2625090" cy="1335405"/>
          </a:xfrm>
          <a:prstGeom prst="rect">
            <a:avLst/>
          </a:prstGeom>
          <a:noFill/>
          <a:ln>
            <a:noFill/>
          </a:ln>
          <a:extLst>
            <a:ext uri="{53640926-AAD7-44d8-BBD7-CCE9431645EC}">
              <a14:shadowObscured xmlns:a14="http://schemas.microsoft.com/office/drawing/2010/main"/>
            </a:ext>
            <a:ext uri="{FAA26D3D-D897-4be2-8F04-BA451C77F1D7}">
              <ma14:placeholderFlag xmlns:ma14="http://schemas.microsoft.com/office/mac/drawingml/2011/main"/>
            </a:ext>
          </a:extLst>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5" zoomScaleNormal="125" zoomScalePageLayoutView="125" workbookViewId="0">
      <pane ySplit="9" topLeftCell="A10" activePane="bottomLeft" state="frozen"/>
      <selection pane="bottomLeft" activeCell="G4" sqref="G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45.75" customHeight="1">
      <c r="A10" s="12" t="str">
        <f>IF(OR(B10&lt;&gt;"",J10&lt;&gt;""),"IMG01","")</f>
        <v>IMG01</v>
      </c>
      <c r="B10" s="62">
        <v>288435755</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MA_06_14_REC300_IMG01n.png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MA_06_14_REC300_IMG01a.png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5" customHeight="1">
      <c r="A11" s="12" t="str">
        <f t="shared" ref="A11:A18" si="3">IF(OR(B11&lt;&gt;"",J11&lt;&gt;""),CONCATENATE(LEFT(A10,3),IF(MID(A10,4,2)+1&lt;10,CONCATENATE("0",MID(A10,4,2)+1))),"")</f>
        <v>IMG02</v>
      </c>
      <c r="B11" s="62" t="s">
        <v>188</v>
      </c>
      <c r="C11" s="20" t="str">
        <f t="shared" si="0"/>
        <v>Recurso M101</v>
      </c>
      <c r="D11" s="63" t="s">
        <v>192</v>
      </c>
      <c r="E11" s="63" t="s">
        <v>155</v>
      </c>
      <c r="F11" s="13" t="str">
        <f t="shared" ref="F11:F74" ca="1" si="4">IF(OR(B11&lt;&gt;"",J11&lt;&gt;""),CONCATENATE($C$7,"_",$A11,IF($G$4="Cuaderno de Estudio","_small",CONCATENATE(IF(I11="","","n"),IF(LEFT($G$5,1)="F",".jpg",".png")))),"")</f>
        <v>MA_06_14_REC300_IMG02n.png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MA_06_14_REC300_IMG02a.png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33.5" customHeight="1">
      <c r="A12" s="12" t="str">
        <f t="shared" si="3"/>
        <v>IMG03</v>
      </c>
      <c r="B12" s="62" t="s">
        <v>188</v>
      </c>
      <c r="C12" s="20" t="str">
        <f t="shared" si="0"/>
        <v>Recurso M101</v>
      </c>
      <c r="D12" s="63" t="s">
        <v>192</v>
      </c>
      <c r="E12" s="63" t="s">
        <v>155</v>
      </c>
      <c r="F12" s="13" t="str">
        <f t="shared" ca="1" si="4"/>
        <v>MA_06_14_REC300_IMG03n.png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MA_06_14_REC300_IMG03a.png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43.25" customHeight="1">
      <c r="A13" s="12" t="str">
        <f t="shared" si="3"/>
        <v>IMG04</v>
      </c>
      <c r="B13" s="62" t="s">
        <v>188</v>
      </c>
      <c r="C13" s="20" t="str">
        <f t="shared" si="0"/>
        <v>Recurso M101</v>
      </c>
      <c r="D13" s="63" t="s">
        <v>192</v>
      </c>
      <c r="E13" s="63" t="s">
        <v>155</v>
      </c>
      <c r="F13" s="13" t="str">
        <f t="shared" ca="1" si="4"/>
        <v>MA_06_14_REC300_IMG04n.png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MA_06_14_REC300_IMG04a.png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30.5" customHeight="1">
      <c r="A14" s="12" t="str">
        <f t="shared" si="3"/>
        <v>IMG05</v>
      </c>
      <c r="B14" s="62" t="s">
        <v>188</v>
      </c>
      <c r="C14" s="20" t="str">
        <f t="shared" si="0"/>
        <v>Recurso M101</v>
      </c>
      <c r="D14" s="63" t="s">
        <v>192</v>
      </c>
      <c r="E14" s="63" t="s">
        <v>155</v>
      </c>
      <c r="F14" s="13" t="str">
        <f t="shared" ca="1" si="4"/>
        <v>MA_06_14_REC300_IMG05n.png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MA_06_14_REC300_IMG05a.png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91.5" customHeight="1">
      <c r="A15" s="12" t="str">
        <f t="shared" si="3"/>
        <v>IMG06</v>
      </c>
      <c r="B15" s="62">
        <v>134922374</v>
      </c>
      <c r="C15" s="20" t="str">
        <f t="shared" si="0"/>
        <v>Recurso M101</v>
      </c>
      <c r="D15" s="63" t="s">
        <v>189</v>
      </c>
      <c r="E15" s="63" t="s">
        <v>155</v>
      </c>
      <c r="F15" s="13" t="str">
        <f t="shared" ca="1" si="4"/>
        <v>MA_06_14_REC300_IMG06n.png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MA_06_14_REC300_IMG06a.png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42" customHeight="1">
      <c r="A16" s="12" t="str">
        <f t="shared" si="3"/>
        <v>IMG07</v>
      </c>
      <c r="B16" s="62">
        <v>165520058</v>
      </c>
      <c r="C16" s="20" t="str">
        <f t="shared" si="0"/>
        <v>Recurso M101</v>
      </c>
      <c r="D16" s="63" t="s">
        <v>189</v>
      </c>
      <c r="E16" s="63" t="s">
        <v>155</v>
      </c>
      <c r="F16" s="13" t="str">
        <f t="shared" ca="1" si="4"/>
        <v>MA_06_14_REC300_IMG07n.png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MA_06_14_REC300_IMG07a.png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32.75" customHeight="1">
      <c r="A17" s="12" t="str">
        <f t="shared" si="3"/>
        <v>IMG08</v>
      </c>
      <c r="B17" s="62">
        <v>194132321</v>
      </c>
      <c r="C17" s="20" t="str">
        <f t="shared" si="0"/>
        <v>Recurso M101</v>
      </c>
      <c r="D17" s="63" t="s">
        <v>192</v>
      </c>
      <c r="E17" s="63" t="s">
        <v>155</v>
      </c>
      <c r="F17" s="13" t="str">
        <f t="shared" ca="1" si="4"/>
        <v>MA_06_14_REC300_IMG08n.png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MA_06_14_REC300_IMG08a.png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47.25" customHeight="1">
      <c r="A18" s="12" t="str">
        <f t="shared" si="3"/>
        <v>IMG09</v>
      </c>
      <c r="B18" s="62">
        <v>256107124</v>
      </c>
      <c r="C18" s="20" t="str">
        <f t="shared" si="0"/>
        <v>Recurso M101</v>
      </c>
      <c r="D18" s="63" t="s">
        <v>189</v>
      </c>
      <c r="E18" s="63" t="s">
        <v>155</v>
      </c>
      <c r="F18" s="13" t="str">
        <f t="shared" ca="1" si="4"/>
        <v>MA_06_14_REC300_IMG09n.png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MA_06_14_REC300_IMG09a.png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15.5"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42.75"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c r="A56" s="12" t="e">
        <f t="shared" si="8"/>
        <v>#VALUE!</v>
      </c>
      <c r="B56" s="62" t="s">
        <v>188</v>
      </c>
      <c r="C56" s="20" t="str">
        <f t="shared" si="7"/>
        <v>Recurso M101</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c r="A57" s="12" t="e">
        <f t="shared" si="8"/>
        <v>#VALUE!</v>
      </c>
      <c r="B57" s="62" t="s">
        <v>188</v>
      </c>
      <c r="C57" s="20" t="str">
        <f t="shared" si="7"/>
        <v>Recurso M101</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c r="A58" s="12" t="e">
        <f t="shared" si="8"/>
        <v>#VALUE!</v>
      </c>
      <c r="B58" s="62" t="s">
        <v>188</v>
      </c>
      <c r="C58" s="20" t="str">
        <f t="shared" si="7"/>
        <v>Recurso M101</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c r="A59" s="12" t="e">
        <f t="shared" si="8"/>
        <v>#VALUE!</v>
      </c>
      <c r="B59" s="62" t="s">
        <v>188</v>
      </c>
      <c r="C59" s="20" t="str">
        <f t="shared" si="7"/>
        <v>Recurso M101</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MA_06_02_CO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SolicitudGrafica_MA_06_02_CO.xls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MA_06_02_REC10</v>
      </c>
      <c r="E17" s="100"/>
      <c r="F17" s="101"/>
      <c r="J17" s="22">
        <v>14</v>
      </c>
      <c r="K17" s="22">
        <v>14</v>
      </c>
    </row>
    <row r="18" spans="1:11" ht="76" thickBot="1">
      <c r="A18" s="33" t="s">
        <v>48</v>
      </c>
      <c r="B18" s="31"/>
      <c r="C18" s="59" t="s">
        <v>120</v>
      </c>
      <c r="D18" s="91" t="str">
        <f>CONCATENATE("SolicitudGrafica_",D17,".xls")</f>
        <v>SolicitudGrafica_MA_06_02_REC10.xls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1</v>
      </c>
      <c r="I20" s="22">
        <v>4</v>
      </c>
      <c r="J20" s="22">
        <v>2</v>
      </c>
      <c r="K20" s="22">
        <v>17</v>
      </c>
    </row>
    <row r="21" spans="1:11">
      <c r="H21" s="22" t="str">
        <f>IF(INDEX(H4:H7,H20)=H4,"MA",IF(INDEX(H4:H7,H20)=H5,"CN",IF(INDEX(H4:H7,H20)=H6,"CS",IF(INDEX(H4:H7,H20)=H7,"LE"))))</f>
        <v>MA</v>
      </c>
      <c r="I21" s="22" t="str">
        <f>CONCATENATE(IF((I20+2)&lt;10,"0",""),I20+2)</f>
        <v>06</v>
      </c>
      <c r="J21" s="22" t="str">
        <f>CONCATENATE(IF(J20&lt;10,"0",""),J20)</f>
        <v>02</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Ancopepe pepe</cp:lastModifiedBy>
  <dcterms:created xsi:type="dcterms:W3CDTF">2014-07-01T23:43:25Z</dcterms:created>
  <dcterms:modified xsi:type="dcterms:W3CDTF">2016-02-11T18:59:33Z</dcterms:modified>
</cp:coreProperties>
</file>