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A26" i="1"/>
  <c r="F26" i="1"/>
  <c r="G26" i="1"/>
  <c r="H26" i="1"/>
  <c r="A24" i="1"/>
  <c r="A25" i="1"/>
  <c r="F25" i="1"/>
  <c r="G25" i="1"/>
  <c r="H25" i="1"/>
  <c r="F24" i="1"/>
  <c r="G24" i="1"/>
  <c r="H24" i="1"/>
  <c r="A19" i="1"/>
  <c r="A20" i="1"/>
  <c r="A21" i="1"/>
  <c r="A22" i="1"/>
  <c r="A23" i="1"/>
  <c r="F23" i="1"/>
  <c r="G23" i="1"/>
  <c r="H23" i="1"/>
  <c r="F22" i="1"/>
  <c r="G22" i="1"/>
  <c r="H22" i="1"/>
  <c r="F21" i="1"/>
  <c r="G21" i="1"/>
  <c r="H21" i="1"/>
  <c r="F20" i="1"/>
  <c r="G20" i="1"/>
  <c r="H20" i="1"/>
  <c r="F19" i="1"/>
  <c r="G19" i="1"/>
  <c r="H19" i="1"/>
  <c r="A17" i="1"/>
  <c r="A18" i="1"/>
  <c r="F18" i="1"/>
  <c r="G18" i="1"/>
  <c r="H18" i="1"/>
  <c r="F17" i="1"/>
  <c r="G17" i="1"/>
  <c r="H17" i="1"/>
  <c r="A15" i="1"/>
  <c r="A16" i="1"/>
  <c r="F16" i="1"/>
  <c r="G16" i="1"/>
  <c r="H16" i="1"/>
  <c r="F15" i="1"/>
  <c r="G15" i="1"/>
  <c r="H15" i="1"/>
  <c r="A13" i="1"/>
  <c r="A14" i="1"/>
  <c r="F14" i="1"/>
  <c r="G14" i="1"/>
  <c r="H14"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<sst xmlns="http://schemas.openxmlformats.org/spreadsheetml/2006/main" count="404" uniqueCount="198">
  <si>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</si>
  <si>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</si>
  <si>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</si>
  <si>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</si>
  <si>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</si>
  <si>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</si>
  <si>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</si>
  <si>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</si>
  <si>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</si>
  <si>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</si>
  <si>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</si>
  <si>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</si>
  <si>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</si>
  <si>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</si>
  <si>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</si>
  <si>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</si>
  <si>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</si>
  <si>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</si>
  <si>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</si>
  <si>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</si>
  <si>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</si>
  <si>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</si>
  <si>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</si>
  <si>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</si>
  <si>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</si>
  <si>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</si>
  <si>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</si>
  <si>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</si>
  <si>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</si>
  <si>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</si>
  <si>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</si>
  <si>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</si>
  <si>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</si>
  <si>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</si>
  <si>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</si>
  <si>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</si>
  <si>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</si>
  <si>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</si>
  <si>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</si>
  <si>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</si>
  <si>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</si>
  <si>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</si>
  <si>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</si>
  <si>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</si>
  <si>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</si>
  <si>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</si>
  <si>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</si>
  <si>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</si>
  <si>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</si>
  <si>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</si>
  <si>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</si>
  <si>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</si>
  <si>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</si>
  <si>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</si>
  <si>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</si>
  <si>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</si>
  <si>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</si>
  <si>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</si>
  <si>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</si>
  <si>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</si>
  <si>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</si>
  <si>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</si>
  <si>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</si>
  <si>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</si>
  <si>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</si>
  <si>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</si>
  <si>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</si>
  <si>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</si>
  <si>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</si>
  <si>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</si>
  <si>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</si>
  <si>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</si>
  <si>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</si>
  <si>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</si>
  <si>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</si>
  <si>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</si>
  <si>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</si>
  <si>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</si>
  <si>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</si>
  <si>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</si>
  <si>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</si>
  <si>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</si>
  <si>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</si>
  <si>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</si>
  <si>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</si>
  <si>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</si>
  <si>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</si>
  <si>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</si>
  <si>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</si>
  <si>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</si>
  <si>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</si>
  <si>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</si>
  <si>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</si>
  <si>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</si>
  <si>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</si>
  <si>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</si>
  <si>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</si>
  <si>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</si>
  <si>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</si>
  <si>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</si>
  <si>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</si>
  <si>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</si>
  <si>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</si>
  <si>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</si>
  <si>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</si>
  <si>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</si>
  <si>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</si>
  <si>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</si>
  <si>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</si>
  <si>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</si>
  <si>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</si>
  <si>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</si>
  <si>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</si>
  <si>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</si>
  <si>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</si>
  <si>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</si>
  <si>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</si>
  <si>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</si>
  <si>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</si>
  <si>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</si>
  <si>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</si>
  <si>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</si>
  <si>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</si>
  <si>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</si>
  <si>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</si>
  <si>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</si>
  <si>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</si>
  <si>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</si>
  <si>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</si>
  <si>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</si>
  <si>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</si>
  <si>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</si>
  <si>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</si>
  <si>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</si>
  <si>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</si>
  <si>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</si>
  <si>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</si>
  <si>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</si>
  <si>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</si>
  <si>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</si>
  <si>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</si>
  <si>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</si>
  <si>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</si>
  <si>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</si>
  <si>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</si>
  <si>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</si>
  <si>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</si>
  <si>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</si>
  <si>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</si>
  <si>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</si>
  <si>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</si>
  <si>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</si>
  <si>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</si>
  <si>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</si>
  <si>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</si>
  <si>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</si>
  <si>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</si>
  <si>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</si>
  <si>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</si>
  <si>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</si>
  <si>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</si>
  <si>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</si>
  <si>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</si>
  <si>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</si>
  <si>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</si>
  <si>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</si>
  <si>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</si>
  <si>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</si>
  <si>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</si>
  <si>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</si>
  <si>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</si>
  <si>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</si>
  <si>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</si>
  <si>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</si>
  <si>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</si>
  <si>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</si>
  <si>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</si>
  <si>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</si>
  <si>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</si>
  <si>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</si>
  <si>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</si>
  <si>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</si>
  <si>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</si>
  <si>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</si>
  <si>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</si>
  <si>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</si>
  <si>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</si>
  <si>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semejanza</t>
  </si>
  <si>
    <t>MA_07_12_REC10</t>
  </si>
  <si>
    <t>Ilustración</t>
  </si>
  <si>
    <t>Misma ilustración de la figura 04, en la que se resaltan algunos de los pétalos de diferentes tamaños que tienen la misma forma.</t>
  </si>
  <si>
    <t>Misma ilustración de la figura 06, en la que se resaltan algunos de hexágonos de diferente tamaño, se busca resaltar que son la misma figura en diferente escala.</t>
  </si>
  <si>
    <t>Misma ilustración de la figura 08, en la que se resaltan algunos de círculos de diferente tamaño, se busca resaltar que son la misma figura en diferente escala.</t>
  </si>
  <si>
    <t>Misma ilustración de la figura 10, en la que se resaltan los rectángulos  de diferente tamaño que forman las puertas, se busca resaltar que son la misma figura en diferente escala (una ampliación/reducción una de otra).</t>
  </si>
  <si>
    <t>ver observaciones</t>
  </si>
  <si>
    <t>Se muestra una elipse pequeña a la izquierda y un círculo a la derecha, desde la elipse se muestra una "sombra" que muestre una ampliación de esta que esté superpuesta al círculo.</t>
  </si>
  <si>
    <t>Se muestra un rectángulo  pequeño a la izquierda y un rectángulo (de diferente proporción)a la derecha, desde el rectángulo grande se muestra una "sombra" que muestre una reducción de este que esté superpuesta al otro rectángulo, evidenciando que el uno no es ampliación ni reducción del otro.</t>
  </si>
  <si>
    <t>Reducir el tamaño de una de las sillas.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</si>
</sst>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485775</xdr:colOff>
      <xdr:row>9</xdr:row>
      <xdr:rowOff>9525</xdr:rowOff>
    </xdr:from>
    <xdr:to>
      <xdr:col>9</xdr:col>
      <xdr:colOff>2200275</xdr:colOff>
      <xdr:row>9</xdr:row>
      <xdr:rowOff>1373505</xdr:rowOff>
    </xdr:to>
    <xdr:pic>
      <xdr:nvPicPr>
        <xdr:cNvPr id="2" name="inline_image" descr="http://thumb7.shutterstock.com/display_pic_with_logo/5774/5774,1142643510,1/stock-photo-infinite-laptop-view-109592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92250" y="2143125"/>
          <a:ext cx="1714500" cy="1363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495300</xdr:colOff>
      <xdr:row>10</xdr:row>
      <xdr:rowOff>209550</xdr:rowOff>
    </xdr:from>
    <xdr:to>
      <xdr:col>9</xdr:col>
      <xdr:colOff>2332264</xdr:colOff>
      <xdr:row>10</xdr:row>
      <xdr:rowOff>1209675</xdr:rowOff>
    </xdr:to>
    <xdr:pic>
      <xdr:nvPicPr>
        <xdr:cNvPr id="3" name="inline_image" descr="http://thumb1.shutterstock.com/display_pic_with_logo/1155455/306373574/stock-photo-white-spheres-team-transforms-to-cubes-with-red-leader-d-render-illustration-306373574.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01775" y="3867150"/>
          <a:ext cx="1836964"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686857</xdr:colOff>
      <xdr:row>11</xdr:row>
      <xdr:rowOff>328082</xdr:rowOff>
    </xdr:from>
    <xdr:to>
      <xdr:col>9</xdr:col>
      <xdr:colOff>2003537</xdr:colOff>
      <xdr:row>11</xdr:row>
      <xdr:rowOff>1375833</xdr:rowOff>
    </xdr:to>
    <xdr:pic>
      <xdr:nvPicPr>
        <xdr:cNvPr id="4" name="inline_image" descr="http://thumb7.shutterstock.com/display_pic_with_logo/558832/558832,1297100958,5/stock-photo-elegant-blue-abstract-background-with-butterflies-7067173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14392274" y="5524499"/>
          <a:ext cx="1316680" cy="1047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751417</xdr:colOff>
      <xdr:row>12</xdr:row>
      <xdr:rowOff>105834</xdr:rowOff>
    </xdr:from>
    <xdr:to>
      <xdr:col>9</xdr:col>
      <xdr:colOff>1997465</xdr:colOff>
      <xdr:row>12</xdr:row>
      <xdr:rowOff>1407584</xdr:rowOff>
    </xdr:to>
    <xdr:pic>
      <xdr:nvPicPr>
        <xdr:cNvPr id="5" name="inline_image" descr="http://thumb101.shutterstock.com/display_pic_with_logo/1266925/133809233/stock-vector-yellow-cutout-paper-flower-vector-greeting-card-13380923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56834" y="6826251"/>
          <a:ext cx="1246048" cy="130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687917</xdr:colOff>
      <xdr:row>14</xdr:row>
      <xdr:rowOff>52917</xdr:rowOff>
    </xdr:from>
    <xdr:to>
      <xdr:col>9</xdr:col>
      <xdr:colOff>2055530</xdr:colOff>
      <xdr:row>14</xdr:row>
      <xdr:rowOff>1481666</xdr:rowOff>
    </xdr:to>
    <xdr:pic>
      <xdr:nvPicPr>
        <xdr:cNvPr id="6" name="Imagen 5" descr="Modern abstract background. EPS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93334" y="9821334"/>
          <a:ext cx="1367613" cy="1428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624418</xdr:colOff>
      <xdr:row>16</xdr:row>
      <xdr:rowOff>219813</xdr:rowOff>
    </xdr:from>
    <xdr:to>
      <xdr:col>9</xdr:col>
      <xdr:colOff>1862668</xdr:colOff>
      <xdr:row>16</xdr:row>
      <xdr:rowOff>1513416</xdr:rowOff>
    </xdr:to>
    <xdr:pic>
      <xdr:nvPicPr>
        <xdr:cNvPr id="7" name="Imagen 6" descr="Radial Graphics"/>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329835" y="13036230"/>
          <a:ext cx="1238250" cy="1293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518584</xdr:colOff>
      <xdr:row>18</xdr:row>
      <xdr:rowOff>95250</xdr:rowOff>
    </xdr:from>
    <xdr:to>
      <xdr:col>9</xdr:col>
      <xdr:colOff>2233084</xdr:colOff>
      <xdr:row>18</xdr:row>
      <xdr:rowOff>1459567</xdr:rowOff>
    </xdr:to>
    <xdr:pic>
      <xdr:nvPicPr>
        <xdr:cNvPr id="8" name="inline_image" descr="http://thumb1.shutterstock.com/display_pic_with_logo/265063/226493440/stock-photo--d-rendering-of-similar-style-but-different-sizes-white-indoor-doors-on-plain-white-wall-inside-an-226493440.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24001" y="15959667"/>
          <a:ext cx="1714500" cy="1364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452438</xdr:colOff>
      <xdr:row>20</xdr:row>
      <xdr:rowOff>95250</xdr:rowOff>
    </xdr:from>
    <xdr:to>
      <xdr:col>9</xdr:col>
      <xdr:colOff>2343364</xdr:colOff>
      <xdr:row>20</xdr:row>
      <xdr:rowOff>1440656</xdr:rowOff>
    </xdr:to>
    <xdr:pic>
      <xdr:nvPicPr>
        <xdr:cNvPr id="9" name="Imagen 8" descr="Colection of yellow lighters isolated on white background"/>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44626" y="19014281"/>
          <a:ext cx="1890926" cy="13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297656</xdr:colOff>
      <xdr:row>21</xdr:row>
      <xdr:rowOff>297656</xdr:rowOff>
    </xdr:from>
    <xdr:to>
      <xdr:col>9</xdr:col>
      <xdr:colOff>2461447</xdr:colOff>
      <xdr:row>21</xdr:row>
      <xdr:rowOff>1476375</xdr:rowOff>
    </xdr:to>
    <xdr:pic>
      <xdr:nvPicPr>
        <xdr:cNvPr id="10" name="inline_image" descr="http://thumb9.shutterstock.com/display_pic_with_logo/440539/440539,1270288298,2/stock-vector-paper-team-50124085.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89844" y="20740687"/>
          <a:ext cx="2163791" cy="1178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683627</xdr:colOff>
      <xdr:row>21</xdr:row>
      <xdr:rowOff>1488281</xdr:rowOff>
    </xdr:from>
    <xdr:to>
      <xdr:col>9</xdr:col>
      <xdr:colOff>1904999</xdr:colOff>
      <xdr:row>22</xdr:row>
      <xdr:rowOff>1500187</xdr:rowOff>
    </xdr:to>
    <xdr:pic>
      <xdr:nvPicPr>
        <xdr:cNvPr id="11" name="Imagen 10" descr="Set of different sized 3D perspective frames"/>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75815" y="21931312"/>
          <a:ext cx="122137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428624</xdr:colOff>
      <xdr:row>25</xdr:row>
      <xdr:rowOff>124250</xdr:rowOff>
    </xdr:from>
    <xdr:to>
      <xdr:col>9</xdr:col>
      <xdr:colOff>2295523</xdr:colOff>
      <xdr:row>25</xdr:row>
      <xdr:rowOff>1452561</xdr:rowOff>
    </xdr:to>
    <xdr:pic>
      <xdr:nvPicPr>
        <xdr:cNvPr id="12" name="inline_image" descr="http://thumb101.shutterstock.com/display_pic_with_logo/487144/120046327/stock-photo-two-empty-director-s-chair-over-white-background-120046327.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120812" y="26663281"/>
          <a:ext cx="1866899" cy="1328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50124085/stock-vector-paper-team.html?src=eOphEfuGFA8Z-c160n0bvQ-1-3" TargetMode="External"/><Relationship Id="rId3" Type="http://schemas.openxmlformats.org/officeDocument/2006/relationships/hyperlink" Target="http://www.shutterstock.com/pic-70671739/stock-photo-elegant-blue-abstract-background-with-butterflies.html?src=KQRwoPRdAE6nbQPjrXo69g-1-18" TargetMode="External"/><Relationship Id="rId7" Type="http://schemas.openxmlformats.org/officeDocument/2006/relationships/hyperlink" Target="http://www.shutterstock.com/pic-226493440/stock-photo--d-rendering-of-similar-style-but-different-sizes-white-indoor-doors-on-plain-white-wall-inside-an.html?src=WV0SCAenDlFJLlpS82r4TQ-1-0" TargetMode="External"/><Relationship Id="rId2" Type="http://schemas.openxmlformats.org/officeDocument/2006/relationships/hyperlink" Target="http://www.shutterstock.com/pic-306373574/stock-photo-white-spheres-team-transforms-to-cubes-with-red-leader-d-render-illustration.html?src=lOyeRIQOu2oOnk6F3w7P4w-1-24" TargetMode="External"/><Relationship Id="rId1" Type="http://schemas.openxmlformats.org/officeDocument/2006/relationships/hyperlink" Target="http://www.shutterstock.com/pic-1095924/stock-photo-opini-n-infinita-de-la-computadora-port-til.html?src=FJi0swBVybysZCB_cmDASA-2-85" TargetMode="External"/><Relationship Id="rId6" Type="http://schemas.openxmlformats.org/officeDocument/2006/relationships/hyperlink" Target="http://www.shutterstock.com/pic-226493440/stock-photo--d-rendering-of-similar-style-but-different-sizes-white-indoor-doors-on-plain-white-wall-inside-an.html?src=WV0SCAenDlFJLlpS82r4TQ-1-0" TargetMode="External"/><Relationship Id="rId11" Type="http://schemas.openxmlformats.org/officeDocument/2006/relationships/drawing" Target="../drawings/drawing1.xml"/><Relationship Id="rId5" Type="http://schemas.openxmlformats.org/officeDocument/2006/relationships/hyperlink" Target="http://www.shutterstock.com/pic-133809233/stock-vector-yellow-cutout-paper-flower-vector-greeting-card.html?src=yfvw3gOF_WTXqb43DF_Rxg-1-0" TargetMode="External"/><Relationship Id="rId10" Type="http://schemas.openxmlformats.org/officeDocument/2006/relationships/printerSettings" Target="../printerSettings/printerSettings1.bin"/><Relationship Id="rId4" Type="http://schemas.openxmlformats.org/officeDocument/2006/relationships/hyperlink" Target="http://www.shutterstock.com/pic-133809233/stock-vector-yellow-cutout-paper-flower-vector-greeting-card.html?src=yfvw3gOF_WTXqb43DF_Rxg-1-0" TargetMode="External"/><Relationship Id="rId9" Type="http://schemas.openxmlformats.org/officeDocument/2006/relationships/hyperlink" Target="http://www.shutterstock.com/pic-120046327/stock-photo-two-empty-director-s-chair-over-white-background.html?src=eknD20M5L_vd7itRGYPiFA-1-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0" zoomScaleNormal="80" zoomScalePageLayoutView="140" workbookViewId="0">
      <pane ySplit="9" topLeftCell="A23" activePane="bottomLeft" state="frozen"/>
      <selection pane="bottomLeft" activeCell="J27" sqref="J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109">
        <v>1095924</v>
      </c>
      <c r="C10" s="20" t="str">
        <f t="shared" ref="C10:C41" si="0">IF(OR(B10&lt;&gt;"",J10&lt;&gt;""),IF($G$4="Recurso",CONCATENATE($G$4," ",$G$5),$G$4),"")</f>
        <v>Recurso F7B</v>
      </c>
      <c r="D10" s="63" t="s">
        <v>189</v>
      </c>
      <c r="E10" s="63" t="s">
        <v>166</v>
      </c>
      <c r="F10" s="13" t="str">
        <f t="shared" ref="F10" ca="1" si="1">IF(OR(B10&lt;&gt;"",J10&lt;&gt;""),CONCATENATE($C$7,"_",$A10,IF($G$4="Cuaderno de Estudio","_small",CONCATENATE(IF(I10="","","n"),IF(LEFT($G$5,1)="F",".jpg",".png")))),"")</f>
        <v>MA_07_12_REC10_IMG01.jpg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c r="K10" s="64"/>
      <c r="O10" s="2" t="str">
        <f>'Definición técnica de imagenes'!A12</f>
        <v>M12D</v>
      </c>
    </row>
    <row r="11" spans="1:16" s="11" customFormat="1" ht="120" customHeight="1" x14ac:dyDescent="0.25">
      <c r="A11" s="12" t="str">
        <f t="shared" ref="A11:A18" si="3">IF(OR(B11&lt;&gt;"",J11&lt;&gt;""),CONCATENATE(LEFT(A10,3),IF(MID(A10,4,2)+1&lt;10,CONCATENATE("0",MID(A10,4,2)+1))),"")</f>
        <v>IMG02</v>
      </c>
      <c r="B11" s="109">
        <v>306373574</v>
      </c>
      <c r="C11" s="20" t="str">
        <f t="shared" si="0"/>
        <v>Recurso F7B</v>
      </c>
      <c r="D11" s="63" t="s">
        <v>189</v>
      </c>
      <c r="E11" s="63" t="s">
        <v>166</v>
      </c>
      <c r="F11" s="13" t="str">
        <f t="shared" ref="F11:F74" ca="1" si="4">IF(OR(B11&lt;&gt;"",J11&lt;&gt;""),CONCATENATE($C$7,"_",$A11,IF($G$4="Cuaderno de Estudio","_small",CONCATENATE(IF(I11="","","n"),IF(LEFT($G$5,1)="F",".jpg",".png")))),"")</f>
        <v>MA_07_12_REC10_IMG02.jpg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c r="K11" s="65"/>
      <c r="O11" s="2" t="str">
        <f>'Definición técnica de imagenes'!A13</f>
        <v>M101</v>
      </c>
    </row>
    <row r="12" spans="1:16" s="11" customFormat="1" ht="120" customHeight="1" x14ac:dyDescent="0.25">
      <c r="A12" s="12" t="str">
        <f t="shared" si="3"/>
        <v>IMG03</v>
      </c>
      <c r="B12" s="109">
        <v>70671739</v>
      </c>
      <c r="C12" s="20" t="str">
        <f t="shared" si="0"/>
        <v>Recurso F7B</v>
      </c>
      <c r="D12" s="63" t="s">
        <v>189</v>
      </c>
      <c r="E12" s="63" t="s">
        <v>166</v>
      </c>
      <c r="F12" s="13" t="str">
        <f t="shared" ca="1" si="4"/>
        <v>MA_07_12_REC10_IMG03.jpg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c r="K12" s="64"/>
      <c r="O12" s="2" t="str">
        <f>'Definición técnica de imagenes'!A18</f>
        <v>Diaporama F1</v>
      </c>
    </row>
    <row r="13" spans="1:16" s="11" customFormat="1" ht="120" customHeight="1" x14ac:dyDescent="0.25">
      <c r="A13" s="12" t="str">
        <f t="shared" si="3"/>
        <v>IMG04</v>
      </c>
      <c r="B13" s="109">
        <v>133809233</v>
      </c>
      <c r="C13" s="20" t="str">
        <f t="shared" si="0"/>
        <v>Recurso F7B</v>
      </c>
      <c r="D13" s="63" t="s">
        <v>189</v>
      </c>
      <c r="E13" s="63" t="s">
        <v>155</v>
      </c>
      <c r="F13" s="13" t="str">
        <f t="shared" ca="1" si="4"/>
        <v>MA_07_12_REC10_IMG04n.jpg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MA_07_12_REC10_IMG04a.jpg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c r="K13" s="64"/>
      <c r="O13" s="2" t="str">
        <f>'Definición técnica de imagenes'!A19</f>
        <v>F4</v>
      </c>
    </row>
    <row r="14" spans="1:16" s="11" customFormat="1" ht="120" customHeight="1" x14ac:dyDescent="0.25">
      <c r="A14" s="12" t="str">
        <f t="shared" si="3"/>
        <v>IMG05</v>
      </c>
      <c r="B14" s="109">
        <v>133809233</v>
      </c>
      <c r="C14" s="20" t="str">
        <f t="shared" si="0"/>
        <v>Recurso F7B</v>
      </c>
      <c r="D14" s="63" t="s">
        <v>189</v>
      </c>
      <c r="E14" s="63" t="s">
        <v>155</v>
      </c>
      <c r="F14" s="13" t="str">
        <f t="shared" ca="1" si="4"/>
        <v>MA_07_12_REC10_IMG05n.jpg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MA_07_12_REC10_IMG05a.jpg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190</v>
      </c>
      <c r="O14" s="2" t="str">
        <f>'Definición técnica de imagenes'!A22</f>
        <v>F6</v>
      </c>
    </row>
    <row r="15" spans="1:16" s="11" customFormat="1" ht="120" customHeight="1" x14ac:dyDescent="0.25">
      <c r="A15" s="12" t="str">
        <f t="shared" si="3"/>
        <v>IMG06</v>
      </c>
      <c r="B15">
        <v>154914191</v>
      </c>
      <c r="C15" s="20" t="str">
        <f t="shared" si="0"/>
        <v>Recurso F7B</v>
      </c>
      <c r="D15" s="63" t="s">
        <v>189</v>
      </c>
      <c r="E15" s="63" t="s">
        <v>155</v>
      </c>
      <c r="F15" s="13" t="str">
        <f t="shared" ca="1" si="4"/>
        <v>MA_07_12_REC10_IMG06n.jpg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MA_07_12_REC10_IMG06a.jpg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c r="K15" s="66"/>
      <c r="O15" s="2" t="str">
        <f>'Definición técnica de imagenes'!A24</f>
        <v>F6B</v>
      </c>
    </row>
    <row r="16" spans="1:16" s="11" customFormat="1" ht="120" customHeight="1" x14ac:dyDescent="0.25">
      <c r="A16" s="12" t="str">
        <f t="shared" si="3"/>
        <v>IMG07</v>
      </c>
      <c r="B16">
        <v>154914191</v>
      </c>
      <c r="C16" s="20" t="str">
        <f t="shared" si="0"/>
        <v>Recurso F7B</v>
      </c>
      <c r="D16" s="63" t="s">
        <v>189</v>
      </c>
      <c r="E16" s="63" t="s">
        <v>155</v>
      </c>
      <c r="F16" s="13" t="str">
        <f t="shared" ca="1" si="4"/>
        <v>MA_07_12_REC10_IMG07n.jpg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MA_07_12_REC10_IMG07a.jpg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191</v>
      </c>
      <c r="O16" s="2" t="str">
        <f>'Definición técnica de imagenes'!A25</f>
        <v>F7</v>
      </c>
    </row>
    <row r="17" spans="1:15" s="11" customFormat="1" ht="120" customHeight="1" x14ac:dyDescent="0.25">
      <c r="A17" s="12" t="str">
        <f t="shared" si="3"/>
        <v>IMG08</v>
      </c>
      <c r="B17" s="62">
        <v>262767446</v>
      </c>
      <c r="C17" s="20" t="str">
        <f t="shared" si="0"/>
        <v>Recurso F7B</v>
      </c>
      <c r="D17" s="63" t="s">
        <v>189</v>
      </c>
      <c r="E17" s="63" t="s">
        <v>155</v>
      </c>
      <c r="F17" s="13" t="str">
        <f t="shared" ca="1" si="4"/>
        <v>MA_07_12_REC10_IMG08n.jpg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MA_07_12_REC10_IMG08a.jpg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c r="K17" s="66"/>
      <c r="O17" s="2" t="str">
        <f>'Definición técnica de imagenes'!A27</f>
        <v>F7B</v>
      </c>
    </row>
    <row r="18" spans="1:15" s="11" customFormat="1" ht="120" customHeight="1" x14ac:dyDescent="0.25">
      <c r="A18" s="12" t="str">
        <f t="shared" si="3"/>
        <v>IMG09</v>
      </c>
      <c r="B18" s="62">
        <v>262767446</v>
      </c>
      <c r="C18" s="20" t="str">
        <f t="shared" si="0"/>
        <v>Recurso F7B</v>
      </c>
      <c r="D18" s="63" t="s">
        <v>189</v>
      </c>
      <c r="E18" s="63" t="s">
        <v>155</v>
      </c>
      <c r="F18" s="13" t="str">
        <f t="shared" ca="1" si="4"/>
        <v>MA_07_12_REC10_IMG09n.jpg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MA_07_12_REC10_IMG09a.jpg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192</v>
      </c>
      <c r="O18" s="2" t="str">
        <f>'Definición técnica de imagenes'!A30</f>
        <v>F8</v>
      </c>
    </row>
    <row r="19" spans="1:15" s="11" customFormat="1" ht="120" customHeight="1" x14ac:dyDescent="0.3">
      <c r="A19" s="12" t="str">
        <f t="shared" ref="A19:A50" si="6">IF(OR(B19&lt;&gt;"",J19&lt;&gt;""),CONCATENATE(LEFT(A18,3),IF(MID(A18,4,2)+1&lt;10,CONCATENATE("0",MID(A18,4,2)+1),MID(A18,4,2)+1)),"")</f>
        <v>IMG10</v>
      </c>
      <c r="B19" s="109">
        <v>226493440</v>
      </c>
      <c r="C19" s="20" t="str">
        <f t="shared" si="0"/>
        <v>Recurso F7B</v>
      </c>
      <c r="D19" s="63" t="s">
        <v>189</v>
      </c>
      <c r="E19" s="63" t="s">
        <v>155</v>
      </c>
      <c r="F19" s="13" t="str">
        <f t="shared" ca="1" si="4"/>
        <v>MA_07_12_REC10_IMG10n.jpg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MA_07_12_REC10_IMG10a.jpg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c r="K19" s="68"/>
      <c r="O19" s="2" t="str">
        <f>'Definición técnica de imagenes'!A31</f>
        <v>F10</v>
      </c>
    </row>
    <row r="20" spans="1:15" s="11" customFormat="1" ht="120" customHeight="1" x14ac:dyDescent="0.25">
      <c r="A20" s="12" t="str">
        <f t="shared" si="6"/>
        <v>IMG11</v>
      </c>
      <c r="B20" s="109">
        <v>226493440</v>
      </c>
      <c r="C20" s="20" t="str">
        <f t="shared" si="0"/>
        <v>Recurso F7B</v>
      </c>
      <c r="D20" s="63" t="s">
        <v>189</v>
      </c>
      <c r="E20" s="63" t="s">
        <v>155</v>
      </c>
      <c r="F20" s="13" t="str">
        <f t="shared" ca="1" si="4"/>
        <v>MA_07_12_REC10_IMG11n.jpg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MA_07_12_REC10_IMG11a.jpg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120" customHeight="1" x14ac:dyDescent="0.25">
      <c r="A21" s="12" t="str">
        <f t="shared" si="6"/>
        <v>IMG12</v>
      </c>
      <c r="B21">
        <v>210962164</v>
      </c>
      <c r="C21" s="20" t="str">
        <f t="shared" si="0"/>
        <v>Recurso F7B</v>
      </c>
      <c r="D21" s="63" t="s">
        <v>189</v>
      </c>
      <c r="E21" s="63" t="s">
        <v>155</v>
      </c>
      <c r="F21" s="13" t="str">
        <f t="shared" ca="1" si="4"/>
        <v>MA_07_12_REC10_IMG12n.jpg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MA_07_12_REC10_IMG12a.jpg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c r="K21" s="66"/>
      <c r="O21" s="2" t="str">
        <f>'Definición técnica de imagenes'!A33</f>
        <v>F11</v>
      </c>
    </row>
    <row r="22" spans="1:15" s="11" customFormat="1" ht="120" customHeight="1" x14ac:dyDescent="0.25">
      <c r="A22" s="12" t="str">
        <f t="shared" si="6"/>
        <v>IMG13</v>
      </c>
      <c r="B22" s="109">
        <v>50124085</v>
      </c>
      <c r="C22" s="20" t="str">
        <f t="shared" si="0"/>
        <v>Recurso F7B</v>
      </c>
      <c r="D22" s="63" t="s">
        <v>189</v>
      </c>
      <c r="E22" s="63" t="s">
        <v>155</v>
      </c>
      <c r="F22" s="13" t="str">
        <f t="shared" ca="1" si="4"/>
        <v>MA_07_12_REC10_IMG13n.jpg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MA_07_12_REC10_IMG13a.jpg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c r="K22" s="69"/>
      <c r="O22" s="2" t="str">
        <f>'Definición técnica de imagenes'!A34</f>
        <v>F12</v>
      </c>
    </row>
    <row r="23" spans="1:15" s="11" customFormat="1" ht="120" customHeight="1" x14ac:dyDescent="0.25">
      <c r="A23" s="12" t="str">
        <f>IF(OR(B23&lt;&gt;"",J24&lt;&gt;""),CONCATENATE(LEFT(A22,3),IF(MID(A22,4,2)+1&lt;10,CONCATENATE("0",MID(A22,4,2)+1),MID(A22,4,2)+1)),"")</f>
        <v>IMG14</v>
      </c>
      <c r="B23">
        <v>143390608</v>
      </c>
      <c r="C23" s="20" t="str">
        <f>IF(OR(B23&lt;&gt;"",J24&lt;&gt;""),IF($G$4="Recurso",CONCATENATE($G$4," ",$G$5),$G$4),"")</f>
        <v>Recurso F7B</v>
      </c>
      <c r="D23" s="63" t="s">
        <v>189</v>
      </c>
      <c r="E23" s="63" t="s">
        <v>155</v>
      </c>
      <c r="F23" s="13" t="str">
        <f ca="1">IF(OR(B23&lt;&gt;"",J24&lt;&gt;""),CONCATENATE($C$7,"_",$A23,IF($G$4="Cuaderno de Estudio","_small",CONCATENATE(IF(I23="","","n"),IF(LEFT($G$5,1)="F",".jpg",".png")))),"")</f>
        <v>MA_07_12_REC10_IMG14n.jpg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ca="1">IF(AND(I23&lt;&gt;"",I23&lt;&gt;0),IF(OR(B23&lt;&gt;"",J24&lt;&gt;""),CONCATENATE($C$7,"_",$A23,IF($G$4="Cuaderno de Estudio","_zoom",CONCATENATE("a",IF(LEFT($G$5,1)="F",".jpg",".png")))),""),"")</f>
        <v>MA_07_12_REC10_IMG14a.jpg</v>
      </c>
      <c r="I23" s="13" t="str">
        <f ca="1">IF(OR($B23&lt;&gt;"",$J24&lt;&gt;""),IF($G$4="Recurso",IF(VLOOKUP($E23,OFFSET('Definición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c r="K23" s="64"/>
      <c r="O23" s="2" t="str">
        <f>'Definición técnica de imagenes'!A35</f>
        <v>F13</v>
      </c>
    </row>
    <row r="24" spans="1:15" s="11" customFormat="1" ht="120" customHeight="1" x14ac:dyDescent="0.25">
      <c r="A24" s="12" t="e">
        <f>IF(OR(B24&lt;&gt;"",#REF!&lt;&gt;""),CONCATENATE(LEFT(A23,3),IF(MID(A23,4,2)+1&lt;10,CONCATENATE("0",MID(A23,4,2)+1),MID(A23,4,2)+1)),"")</f>
        <v>#REF!</v>
      </c>
      <c r="B24" s="62" t="s">
        <v>194</v>
      </c>
      <c r="C24" s="20" t="e">
        <f>IF(OR(B24&lt;&gt;"",#REF!&lt;&gt;""),IF($G$4="Recurso",CONCATENATE($G$4," ",$G$5),$G$4),"")</f>
        <v>#REF!</v>
      </c>
      <c r="D24" s="63" t="s">
        <v>189</v>
      </c>
      <c r="E24" s="63" t="s">
        <v>155</v>
      </c>
      <c r="F24" s="13" t="e">
        <f>IF(OR(B24&lt;&gt;"",#REF!&lt;&gt;""),CONCATENATE($C$7,"_",$A24,IF($G$4="Cuaderno de Estudio","_small",CONCATENATE(IF(I24="","","n"),IF(LEFT($G$5,1)="F",".jpg",".png")))),"")</f>
        <v>#REF!</v>
      </c>
      <c r="G24" s="13" t="e">
        <f ca="1">IF($F24&lt;&gt;"",IF($G$4="Recurso",VLOOKUP($E24,OFFSET('Definición técnica de imagenes'!$A$1,MATCH($G$5,'Definición técnica de imagenes'!$A$1:$A$104,0)-1,1,COUNTIF('Definición técnica de imagenes'!$A$3:$A$102,$G$5),5),5,FALSE),'Definición técnica de imagenes'!$F$16),"")</f>
        <v>#REF!</v>
      </c>
      <c r="H24" s="13" t="e">
        <f ca="1">IF(AND(I24&lt;&gt;"",I24&lt;&gt;0),IF(OR(B24&lt;&gt;"",#REF!&lt;&gt;""),CONCATENATE($C$7,"_",$A24,IF($G$4="Cuaderno de Estudio","_zoom",CONCATENATE("a",IF(LEFT($G$5,1)="F",".jpg",".png")))),""),"")</f>
        <v>#REF!</v>
      </c>
      <c r="I24" s="13" t="e">
        <f ca="1">IF(OR($B24&lt;&gt;"",#REF!&lt;&gt;""),IF($G$4="Recurso",IF(VLOOKUP($E24,OFFSET('Definición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#REF!</v>
      </c>
      <c r="J24" s="64" t="s">
        <v>195</v>
      </c>
      <c r="K24" s="65"/>
      <c r="O24" s="2" t="str">
        <f>'Definición técnica de imagenes'!A37</f>
        <v>F13B</v>
      </c>
    </row>
    <row r="25" spans="1:15" s="11" customFormat="1" ht="120" customHeight="1" x14ac:dyDescent="0.25">
      <c r="A25" s="12" t="e">
        <f t="shared" si="6"/>
        <v>#REF!</v>
      </c>
      <c r="B25" s="62" t="s">
        <v>194</v>
      </c>
      <c r="C25" s="20" t="str">
        <f t="shared" si="0"/>
        <v>Recurso F7B</v>
      </c>
      <c r="D25" s="63" t="s">
        <v>189</v>
      </c>
      <c r="E25" s="63" t="s">
        <v>155</v>
      </c>
      <c r="F25" s="13" t="e">
        <f t="shared" ca="1" si="4"/>
        <v>#REF!</v>
      </c>
      <c r="G25" s="13" t="e">
        <f ca="1">IF($F25&lt;&gt;"",IF($G$4="Recurso",VLOOKUP($E25,OFFSET('Definición técnica de imagenes'!$A$1,MATCH($G$5,'Definición técnica de imagenes'!$A$1:$A$104,0)-1,1,COUNTIF('Definición técnica de imagenes'!$A$3:$A$102,$G$5),5),5,FALSE),'Definición técnica de imagenes'!$F$16),"")</f>
        <v>#REF!</v>
      </c>
      <c r="H25" s="13" t="e">
        <f t="shared" ca="1" si="5"/>
        <v>#REF!</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196</v>
      </c>
      <c r="K25" s="64"/>
    </row>
    <row r="26" spans="1:15" s="11" customFormat="1" ht="120" customHeight="1" x14ac:dyDescent="0.25">
      <c r="A26" s="12" t="e">
        <f t="shared" si="6"/>
        <v>#REF!</v>
      </c>
      <c r="B26" s="109">
        <v>120046327</v>
      </c>
      <c r="C26" s="20" t="str">
        <f t="shared" si="0"/>
        <v>Recurso F7B</v>
      </c>
      <c r="D26" s="63"/>
      <c r="E26" s="63"/>
      <c r="F26" s="13" t="e">
        <f t="shared" ca="1" si="4"/>
        <v>#REF!</v>
      </c>
      <c r="G26" s="13" t="e">
        <f ca="1">IF($F26&lt;&gt;"",IF($G$4="Recurso",VLOOKUP($E26,OFFSET('Definición técnica de imagenes'!$A$1,MATCH($G$5,'Definición técnica de imagenes'!$A$1:$A$104,0)-1,1,COUNTIF('Definición técnica de imagenes'!$A$3:$A$102,$G$5),5),5,FALSE),'Definición técnica de imagenes'!$F$16),"")</f>
        <v>#REF!</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c r="K26" s="64" t="s">
        <v>197</v>
      </c>
    </row>
    <row r="27" spans="1:15" s="11" customFormat="1" ht="12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2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2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95924/stock-photo-opini-n-infinita-de-la-computadora-port-til.html?src=FJi0swBVybysZCB_cmDASA-2-85"/>
    <hyperlink ref="B11" r:id="rId2" display="http://www.shutterstock.com/pic-306373574/stock-photo-white-spheres-team-transforms-to-cubes-with-red-leader-d-render-illustration.html?src=lOyeRIQOu2oOnk6F3w7P4w-1-24"/>
    <hyperlink ref="B12" r:id="rId3" display="http://www.shutterstock.com/pic-70671739/stock-photo-elegant-blue-abstract-background-with-butterflies.html?src=KQRwoPRdAE6nbQPjrXo69g-1-18"/>
    <hyperlink ref="B13" r:id="rId4" display="http://www.shutterstock.com/pic-133809233/stock-vector-yellow-cutout-paper-flower-vector-greeting-card.html?src=yfvw3gOF_WTXqb43DF_Rxg-1-0"/>
    <hyperlink ref="B14" r:id="rId5" display="http://www.shutterstock.com/pic-133809233/stock-vector-yellow-cutout-paper-flower-vector-greeting-card.html?src=yfvw3gOF_WTXqb43DF_Rxg-1-0"/>
    <hyperlink ref="B19" r:id="rId6" display="http://www.shutterstock.com/pic-226493440/stock-photo--d-rendering-of-similar-style-but-different-sizes-white-indoor-doors-on-plain-white-wall-inside-an.html?src=WV0SCAenDlFJLlpS82r4TQ-1-0"/>
    <hyperlink ref="B20" r:id="rId7" display="http://www.shutterstock.com/pic-226493440/stock-photo--d-rendering-of-similar-style-but-different-sizes-white-indoor-doors-on-plain-white-wall-inside-an.html?src=WV0SCAenDlFJLlpS82r4TQ-1-0"/>
    <hyperlink ref="B22" r:id="rId8" display="http://www.shutterstock.com/pic-50124085/stock-vector-paper-team.html?src=eOphEfuGFA8Z-c160n0bvQ-1-3"/>
    <hyperlink ref="B26" r:id="rId9" display="http://www.shutterstock.com/pic-120046327/stock-photo-two-empty-director-s-chair-over-white-background.html?src=eknD20M5L_vd7itRGYPiFA-1-2"/>
  </hyperlinks>
  <pageMargins left="0.75" right="0.75" top="1" bottom="1" header="0.5" footer="0.5"/>
  <pageSetup orientation="portrait" horizontalDpi="4294967292" verticalDpi="4294967292" r:id="rId10"/>
  <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2015-12-03T02:25:25Z</dcterms:modified>
</cp:coreProperties>
</file>