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Lzambrano\Desktop\Nueva carpeta (4)\"/>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2440" windowHeight="1224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concurrentCalc="0"/>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A10" i="1"/>
  <c r="A11" i="1"/>
  <c r="A12" i="1"/>
  <c r="A13" i="1"/>
  <c r="A14" i="1"/>
  <c r="A15" i="1"/>
  <c r="A16" i="1"/>
  <c r="A17" i="1"/>
  <c r="A18" i="1"/>
  <c r="F18" i="1"/>
  <c r="G18" i="1"/>
  <c r="H18" i="1"/>
  <c r="F17" i="1"/>
  <c r="G17" i="1"/>
  <c r="H17" i="1"/>
  <c r="F16" i="1"/>
  <c r="G16" i="1"/>
  <c r="H16" i="1"/>
  <c r="F15" i="1"/>
  <c r="G15" i="1"/>
  <c r="H15" i="1"/>
  <c r="F14" i="1"/>
  <c r="G14" i="1"/>
  <c r="H14" i="1"/>
  <c r="F13" i="1"/>
  <c r="G13" i="1"/>
  <c r="H13" i="1"/>
  <c r="F12" i="1"/>
  <c r="G12" i="1"/>
  <c r="H12" i="1"/>
  <c r="F11" i="1"/>
  <c r="G11"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<sst xmlns="http://schemas.openxmlformats.org/spreadsheetml/2006/main" count="383" uniqueCount="197">
  <si>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</si>
  <si>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</si>
  <si>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</si>
  <si>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</si>
  <si>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</si>
  <si>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</si>
  <si>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</si>
  <si>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</si>
  <si>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</si>
  <si>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</si>
  <si>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</si>
  <si>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</si>
  <si>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</si>
  <si>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</si>
  <si>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</si>
  <si>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</si>
  <si>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</si>
  <si>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</si>
  <si>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</si>
  <si>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</si>
  <si>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</si>
  <si>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</si>
  <si>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</si>
  <si>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</si>
  <si>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</si>
  <si>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</si>
  <si>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</si>
  <si>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</si>
  <si>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</si>
  <si>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</si>
  <si>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</si>
  <si>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</si>
  <si>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</si>
  <si>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</si>
  <si>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</si>
  <si>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</si>
  <si>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</si>
  <si>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</si>
  <si>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</si>
  <si>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</si>
  <si>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</si>
  <si>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</si>
  <si>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</si>
  <si>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</si>
  <si>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</si>
  <si>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</si>
  <si>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</si>
  <si>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</si>
  <si>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</si>
  <si>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</si>
  <si>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</si>
  <si>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</si>
  <si>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</si>
  <si>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</si>
  <si>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</si>
  <si>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</si>
  <si>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</si>
  <si>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</si>
  <si>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</si>
  <si>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</si>
  <si>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</si>
  <si>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</si>
  <si>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</si>
  <si>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</si>
  <si>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</si>
  <si>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</si>
  <si>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</si>
  <si>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</si>
  <si>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</si>
  <si>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</si>
  <si>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</si>
  <si>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</si>
  <si>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</si>
  <si>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</si>
  <si>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</si>
  <si>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</si>
  <si>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</si>
  <si>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</si>
  <si>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</si>
  <si>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</si>
  <si>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</si>
  <si>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</si>
  <si>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</si>
  <si>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</si>
  <si>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</si>
  <si>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</si>
  <si>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</si>
  <si>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</si>
  <si>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</si>
  <si>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</si>
  <si>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</si>
  <si>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</si>
  <si>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</si>
  <si>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</si>
  <si>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</si>
  <si>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</si>
  <si>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</si>
  <si>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</si>
  <si>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</si>
  <si>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</si>
  <si>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</si>
  <si>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</si>
  <si>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</si>
  <si>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</si>
  <si>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</si>
  <si>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</si>
  <si>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</si>
  <si>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</si>
  <si>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</si>
  <si>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</si>
  <si>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</si>
  <si>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</si>
  <si>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</si>
  <si>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</si>
  <si>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</si>
  <si>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</si>
  <si>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</si>
  <si>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</si>
  <si>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</si>
  <si>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</si>
  <si>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</si>
  <si>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</si>
  <si>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</si>
  <si>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</si>
  <si>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</si>
  <si>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</si>
  <si>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</si>
  <si>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</si>
  <si>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</si>
  <si>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</si>
  <si>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</si>
  <si>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</si>
  <si>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</si>
  <si>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</si>
  <si>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</si>
  <si>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</si>
  <si>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</si>
  <si>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</si>
  <si>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</si>
  <si>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</si>
  <si>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</si>
  <si>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</si>
  <si>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</si>
  <si>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</si>
  <si>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</si>
  <si>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</si>
  <si>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</si>
  <si>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</si>
  <si>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</si>
  <si>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</si>
  <si>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</si>
  <si>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</si>
  <si>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</si>
  <si>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</si>
  <si>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</si>
  <si>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</si>
  <si>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</si>
  <si>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</si>
  <si>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</si>
  <si>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</si>
  <si>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</si>
  <si>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</si>
  <si>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</si>
  <si>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</si>
  <si>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</si>
  <si>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</si>
  <si>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</si>
  <si>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</si>
  <si>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</si>
  <si>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</si>
  <si>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</si>
  <si>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</si>
  <si>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</si>
  <si>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</si>
  <si>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</si>
  <si>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</si>
  <si>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</si>
  <si>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</si>
  <si>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</si>
  <si>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</si>
  <si>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</si>
  <si>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</si>
  <si>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</si>
  <si>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</si>
  <si>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</si>
  <si>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</si>
  <si>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</si>
  <si>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Lizzie Zambrano</t>
  </si>
  <si>
    <t>Ilustración</t>
  </si>
  <si>
    <t>Las características globales de las funciones</t>
  </si>
  <si>
    <t>MA_10_01_REC200</t>
  </si>
  <si>
    <t xml:space="preserve">Imagen que se usará como imagen de inicio y como icono del recurso. </t>
  </si>
  <si>
    <t>Puede usarse la misma image, fue elaborada por mi</t>
  </si>
  <si>
    <t>funciones como las que se muestran en la imagen adjunta en la observaci+on. Es importante que tenga toda la información. Imagen para el boton ( Traslacion vertical)</t>
  </si>
  <si>
    <t>funciones como las que se muestran en la imagen adjunta en la observacion. Es importante que tenga toda la información. Imagen para el boton ( Traslacion horizontal)</t>
  </si>
  <si>
    <t>funciones como las que se muestran en la imagen adjunta en la observacion. Es importante que tenga toda la información. Imagen para el boton ( Reflexiones)</t>
  </si>
  <si>
    <t>funciones como las que se muestran en la imagen adjunta en la observacion. Es importante que tenga toda la información. Imagen para el boton ( Estiramiento o contracci{on vertical)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</si>
</sst>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6">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714374</xdr:colOff>
      <xdr:row>10</xdr:row>
      <xdr:rowOff>184876</xdr:rowOff>
    </xdr:from>
    <xdr:to>
      <xdr:col>10</xdr:col>
      <xdr:colOff>1876233</xdr:colOff>
      <xdr:row>10</xdr:row>
      <xdr:rowOff>1198563</xdr:rowOff>
    </xdr:to>
    <xdr:pic>
      <xdr:nvPicPr>
        <xdr:cNvPr id="10" name="Imagen 9"/>
        <xdr:cNvPicPr>
          <a:picLocks noChangeAspect="1"/>
        </xdr:cNvPicPr>
      </xdr:nvPicPr>
      <xdr:blipFill rotWithShape="1">
        <a:blip xmlns:r="http://schemas.openxmlformats.org/officeDocument/2006/relationships" r:embed="rId1"/>
        <a:srcRect l="18901" t="10176" r="37418" b="22039"/>
        <a:stretch/>
      </xdr:blipFill>
      <xdr:spPr>
        <a:xfrm>
          <a:off x="17065624" y="3423376"/>
          <a:ext cx="1161859" cy="1013687"/>
        </a:xfrm>
        <a:prstGeom prst="rect">
          <a:avLst/>
        </a:prstGeom>
      </xdr:spPr>
    </xdr:pic>
    <xdr:clientData/>
  </xdr:twoCellAnchor>
  <xdr:twoCellAnchor editAs="oneCell">
    <xdr:from>
      <xdr:col>10</xdr:col>
      <xdr:colOff>373062</xdr:colOff>
      <xdr:row>11</xdr:row>
      <xdr:rowOff>206375</xdr:rowOff>
    </xdr:from>
    <xdr:to>
      <xdr:col>15</xdr:col>
      <xdr:colOff>269875</xdr:colOff>
      <xdr:row>11</xdr:row>
      <xdr:rowOff>1635125</xdr:rowOff>
    </xdr:to>
    <xdr:pic>
      <xdr:nvPicPr>
        <xdr:cNvPr id="11" name="Imagen 10"/>
        <xdr:cNvPicPr>
          <a:picLocks noChangeAspect="1"/>
        </xdr:cNvPicPr>
      </xdr:nvPicPr>
      <xdr:blipFill rotWithShape="1">
        <a:blip xmlns:r="http://schemas.openxmlformats.org/officeDocument/2006/relationships" r:embed="rId2"/>
        <a:srcRect l="23409" t="12554" r="10633" b="9524"/>
        <a:stretch/>
      </xdr:blipFill>
      <xdr:spPr>
        <a:xfrm>
          <a:off x="16724312" y="5000625"/>
          <a:ext cx="2151063" cy="1428750"/>
        </a:xfrm>
        <a:prstGeom prst="rect">
          <a:avLst/>
        </a:prstGeom>
      </xdr:spPr>
    </xdr:pic>
    <xdr:clientData/>
  </xdr:twoCellAnchor>
  <xdr:twoCellAnchor editAs="oneCell">
    <xdr:from>
      <xdr:col>10</xdr:col>
      <xdr:colOff>315509</xdr:colOff>
      <xdr:row>12</xdr:row>
      <xdr:rowOff>238125</xdr:rowOff>
    </xdr:from>
    <xdr:to>
      <xdr:col>10</xdr:col>
      <xdr:colOff>2047875</xdr:colOff>
      <xdr:row>12</xdr:row>
      <xdr:rowOff>3016249</xdr:rowOff>
    </xdr:to>
    <xdr:pic>
      <xdr:nvPicPr>
        <xdr:cNvPr id="12" name="Imagen 11"/>
        <xdr:cNvPicPr>
          <a:picLocks noChangeAspect="1"/>
        </xdr:cNvPicPr>
      </xdr:nvPicPr>
      <xdr:blipFill rotWithShape="1">
        <a:blip xmlns:r="http://schemas.openxmlformats.org/officeDocument/2006/relationships" r:embed="rId3"/>
        <a:srcRect l="41044" t="18856" r="32210" b="4857"/>
        <a:stretch/>
      </xdr:blipFill>
      <xdr:spPr>
        <a:xfrm>
          <a:off x="16666759" y="7445375"/>
          <a:ext cx="1732366" cy="2778124"/>
        </a:xfrm>
        <a:prstGeom prst="rect">
          <a:avLst/>
        </a:prstGeom>
      </xdr:spPr>
    </xdr:pic>
    <xdr:clientData/>
  </xdr:twoCellAnchor>
  <xdr:twoCellAnchor editAs="oneCell">
    <xdr:from>
      <xdr:col>10</xdr:col>
      <xdr:colOff>228439</xdr:colOff>
      <xdr:row>13</xdr:row>
      <xdr:rowOff>206375</xdr:rowOff>
    </xdr:from>
    <xdr:to>
      <xdr:col>16</xdr:col>
      <xdr:colOff>0</xdr:colOff>
      <xdr:row>13</xdr:row>
      <xdr:rowOff>2286000</xdr:rowOff>
    </xdr:to>
    <xdr:pic>
      <xdr:nvPicPr>
        <xdr:cNvPr id="13" name="Imagen 12"/>
        <xdr:cNvPicPr>
          <a:picLocks noChangeAspect="1"/>
        </xdr:cNvPicPr>
      </xdr:nvPicPr>
      <xdr:blipFill rotWithShape="1">
        <a:blip xmlns:r="http://schemas.openxmlformats.org/officeDocument/2006/relationships" r:embed="rId4"/>
        <a:srcRect l="13995" t="14902" r="28930" b="11056"/>
        <a:stretch/>
      </xdr:blipFill>
      <xdr:spPr>
        <a:xfrm>
          <a:off x="16579689" y="11525250"/>
          <a:ext cx="2851311" cy="2079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60" zoomScaleNormal="60" zoomScalePageLayoutView="140" workbookViewId="0">
      <pane ySplit="9" topLeftCell="A14" activePane="bottomLeft" state="frozen"/>
      <selection pane="bottomLeft" activeCell="E15" sqref="E15:E45"/>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F8</v>
      </c>
    </row>
    <row r="2" spans="1:16" ht="15.75" x14ac:dyDescent="0.25">
      <c r="A2" s="1"/>
      <c r="B2" s="3" t="s">
        <v>121</v>
      </c>
      <c r="C2" s="82" t="s">
        <v>21</v>
      </c>
      <c r="D2" s="83"/>
      <c r="F2" s="75" t="s">
        <v>0</v>
      </c>
      <c r="G2" s="76"/>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4">
        <v>10</v>
      </c>
      <c r="D3" s="85"/>
      <c r="F3" s="77"/>
      <c r="G3" s="78"/>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4" t="s">
        <v>189</v>
      </c>
      <c r="D4" s="85"/>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6" t="s">
        <v>187</v>
      </c>
      <c r="D5" s="87"/>
      <c r="E5" s="5"/>
      <c r="F5" s="37" t="str">
        <f>IF(G4="Recurso","Motor del recurso","")</f>
        <v>Motor del recurso</v>
      </c>
      <c r="G5" s="61" t="s">
        <v>139</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1"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79" t="s">
        <v>62</v>
      </c>
      <c r="G8" s="80"/>
      <c r="H8" s="80"/>
      <c r="I8" s="81"/>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F8</v>
      </c>
      <c r="F9" s="57" t="s">
        <v>61</v>
      </c>
      <c r="G9" s="57" t="s">
        <v>59</v>
      </c>
      <c r="H9" s="57" t="s">
        <v>60</v>
      </c>
      <c r="I9" s="57" t="s">
        <v>114</v>
      </c>
      <c r="J9" s="18" t="s">
        <v>6</v>
      </c>
      <c r="K9" s="19" t="s">
        <v>7</v>
      </c>
      <c r="O9" s="2" t="str">
        <f>'Definición técnica de imagenes'!A11</f>
        <v>M10B</v>
      </c>
    </row>
    <row r="10" spans="1:16" s="11" customFormat="1" ht="86.25" customHeight="1" x14ac:dyDescent="0.25">
      <c r="A10" s="12" t="str">
        <f>IF(OR(B10&lt;&gt;"",J10&lt;&gt;""),"IMG01","")</f>
        <v>IMG01</v>
      </c>
      <c r="B10" s="62">
        <v>46394836</v>
      </c>
      <c r="C10" s="20" t="str">
        <f t="shared" ref="C10:C41" si="0">IF(OR(B10&lt;&gt;"",J10&lt;&gt;""),IF($G$4="Recurso",CONCATENATE($G$4," ",$G$5),$G$4),"")</f>
        <v>Recurso F8</v>
      </c>
      <c r="D10" s="63" t="s">
        <v>188</v>
      </c>
      <c r="E10" s="63" t="s">
        <v>155</v>
      </c>
      <c r="F10" s="13" t="str">
        <f t="shared" ref="F10" ca="1" si="1">IF(OR(B10&lt;&gt;"",J10&lt;&gt;""),CONCATENATE($C$7,"_",$A10,IF($G$4="Cuaderno de Estudio","_small",CONCATENATE(IF(I10="","","n"),IF(LEFT($G$5,1)="F",".jpg",".png")))),"")</f>
        <v>MA_10_01_REC200_IMG01.jpg</v>
      </c>
      <c r="G10" s="13" t="str">
        <f ca="1">IF($F10&lt;&gt;"",IF($G$4="Recurso",VLOOKUP($E10,OFFSET('Definición técnica de imagenes'!$A$1,MATCH($G$5,'Definición técnica de imagenes'!$A$1:$A$104,0)-1,1,COUNTIF('Definición técnica de imagenes'!$A$3:$A$102,$G$5),5),5,FALSE),'Definición técnica de imagenes'!$F$16),"")</f>
        <v>643 x 450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191</v>
      </c>
      <c r="K10" s="64"/>
      <c r="O10" s="2" t="str">
        <f>'Definición técnica de imagenes'!A12</f>
        <v>M12D</v>
      </c>
    </row>
    <row r="11" spans="1:16" s="11" customFormat="1" ht="123" customHeight="1" x14ac:dyDescent="0.25">
      <c r="A11" s="12" t="str">
        <f t="shared" ref="A11:A18" si="3">IF(OR(B11&lt;&gt;"",J11&lt;&gt;""),CONCATENATE(LEFT(A10,3),IF(MID(A10,4,2)+1&lt;10,CONCATENATE("0",MID(A10,4,2)+1))),"")</f>
        <v>IMG02</v>
      </c>
      <c r="B11" s="62"/>
      <c r="C11" s="20" t="str">
        <f t="shared" si="0"/>
        <v>Recurso F8</v>
      </c>
      <c r="D11" s="63" t="s">
        <v>188</v>
      </c>
      <c r="E11" s="63" t="s">
        <v>155</v>
      </c>
      <c r="F11" s="13" t="str">
        <f t="shared" ref="F11:F74" ca="1" si="4">IF(OR(B11&lt;&gt;"",J11&lt;&gt;""),CONCATENATE($C$7,"_",$A11,IF($G$4="Cuaderno de Estudio","_small",CONCATENATE(IF(I11="","","n"),IF(LEFT($G$5,1)="F",".jpg",".png")))),"")</f>
        <v>MA_10_01_REC200_IMG02.jpg</v>
      </c>
      <c r="G11" s="13" t="str">
        <f ca="1">IF($F11&lt;&gt;"",IF($G$4="Recurso",VLOOKUP($E11,OFFSET('Definición técnica de imagenes'!$A$1,MATCH($G$5,'Definición técnica de imagenes'!$A$1:$A$104,0)-1,1,COUNTIF('Definición técnica de imagenes'!$A$3:$A$102,$G$5),5),5,FALSE),'Definición técnica de imagenes'!$F$16),"")</f>
        <v>643 x 450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3" t="s">
        <v>193</v>
      </c>
      <c r="K11" s="64" t="s">
        <v>192</v>
      </c>
      <c r="O11" s="2" t="str">
        <f>'Definición técnica de imagenes'!A13</f>
        <v>M101</v>
      </c>
    </row>
    <row r="12" spans="1:16" s="11" customFormat="1" ht="189.75" customHeight="1" x14ac:dyDescent="0.25">
      <c r="A12" s="12" t="str">
        <f t="shared" si="3"/>
        <v>IMG03</v>
      </c>
      <c r="B12" s="62"/>
      <c r="C12" s="20" t="str">
        <f t="shared" si="0"/>
        <v>Recurso F8</v>
      </c>
      <c r="D12" s="63" t="s">
        <v>188</v>
      </c>
      <c r="E12" s="63" t="s">
        <v>155</v>
      </c>
      <c r="F12" s="13" t="str">
        <f t="shared" ca="1" si="4"/>
        <v>MA_10_01_REC200_IMG03.jpg</v>
      </c>
      <c r="G12" s="13" t="str">
        <f ca="1">IF($F12&lt;&gt;"",IF($G$4="Recurso",VLOOKUP($E12,OFFSET('Definición técnica de imagenes'!$A$1,MATCH($G$5,'Definición técnica de imagenes'!$A$1:$A$104,0)-1,1,COUNTIF('Definición técnica de imagenes'!$A$3:$A$102,$G$5),5),5,FALSE),'Definición técnica de imagenes'!$F$16),"")</f>
        <v>643 x 450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3" t="s">
        <v>194</v>
      </c>
      <c r="K12" s="64" t="s">
        <v>192</v>
      </c>
      <c r="O12" s="2" t="str">
        <f>'Definición técnica de imagenes'!A18</f>
        <v>Diaporama F1</v>
      </c>
    </row>
    <row r="13" spans="1:16" s="11" customFormat="1" ht="323.25" customHeight="1" x14ac:dyDescent="0.25">
      <c r="A13" s="12" t="str">
        <f t="shared" si="3"/>
        <v>IMG04</v>
      </c>
      <c r="B13" s="62"/>
      <c r="C13" s="20" t="str">
        <f t="shared" si="0"/>
        <v>Recurso F8</v>
      </c>
      <c r="D13" s="63" t="s">
        <v>188</v>
      </c>
      <c r="E13" s="63" t="s">
        <v>155</v>
      </c>
      <c r="F13" s="13" t="str">
        <f t="shared" ca="1" si="4"/>
        <v>MA_10_01_REC200_IMG04.jpg</v>
      </c>
      <c r="G13" s="13" t="str">
        <f ca="1">IF($F13&lt;&gt;"",IF($G$4="Recurso",VLOOKUP($E13,OFFSET('Definición técnica de imagenes'!$A$1,MATCH($G$5,'Definición técnica de imagenes'!$A$1:$A$104,0)-1,1,COUNTIF('Definición técnica de imagenes'!$A$3:$A$102,$G$5),5),5,FALSE),'Definición técnica de imagenes'!$F$16),"")</f>
        <v>643 x 450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3" t="s">
        <v>195</v>
      </c>
      <c r="K13" s="64" t="s">
        <v>192</v>
      </c>
      <c r="O13" s="2" t="str">
        <f>'Definición técnica de imagenes'!A19</f>
        <v>F4</v>
      </c>
    </row>
    <row r="14" spans="1:16" s="11" customFormat="1" ht="261" customHeight="1" x14ac:dyDescent="0.25">
      <c r="A14" s="12" t="str">
        <f t="shared" si="3"/>
        <v>IMG05</v>
      </c>
      <c r="B14" s="62"/>
      <c r="C14" s="20" t="str">
        <f t="shared" si="0"/>
        <v>Recurso F8</v>
      </c>
      <c r="D14" s="63" t="s">
        <v>188</v>
      </c>
      <c r="E14" s="63" t="s">
        <v>155</v>
      </c>
      <c r="F14" s="13" t="str">
        <f t="shared" ca="1" si="4"/>
        <v>MA_10_01_REC200_IMG05.jpg</v>
      </c>
      <c r="G14" s="13" t="str">
        <f ca="1">IF($F14&lt;&gt;"",IF($G$4="Recurso",VLOOKUP($E14,OFFSET('Definición técnica de imagenes'!$A$1,MATCH($G$5,'Definición técnica de imagenes'!$A$1:$A$104,0)-1,1,COUNTIF('Definición técnica de imagenes'!$A$3:$A$102,$G$5),5),5,FALSE),'Definición técnica de imagenes'!$F$16),"")</f>
        <v>643 x 450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3" t="s">
        <v>196</v>
      </c>
      <c r="K14" s="64" t="s">
        <v>192</v>
      </c>
      <c r="O14" s="2" t="str">
        <f>'Definición técnica de imagenes'!A22</f>
        <v>F6</v>
      </c>
    </row>
    <row r="15" spans="1:16" s="11" customFormat="1" ht="96.75" customHeigh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3"/>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3"/>
      <c r="K16" s="67"/>
      <c r="O16" s="2" t="str">
        <f>'Definición técnica de imagenes'!A25</f>
        <v>F7</v>
      </c>
    </row>
    <row r="17" spans="1:15" s="11" customFormat="1" ht="77.25" customHeigh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3"/>
      <c r="K17" s="66"/>
      <c r="O17" s="2" t="str">
        <f>'Definición técnica de imagenes'!A27</f>
        <v>F7B</v>
      </c>
    </row>
    <row r="18" spans="1:15" s="11" customFormat="1" ht="74.25" customHeigh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3"/>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3"/>
      <c r="K19" s="67"/>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3"/>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3"/>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8"/>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3"/>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3"/>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3"/>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3"/>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3"/>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3"/>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3"/>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3"/>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3"/>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3"/>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63"/>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0" t="s">
        <v>38</v>
      </c>
      <c r="B1" s="91"/>
      <c r="C1" s="91"/>
      <c r="D1" s="91"/>
      <c r="E1" s="91"/>
      <c r="F1" s="92"/>
    </row>
    <row r="2" spans="1:11" x14ac:dyDescent="0.25">
      <c r="A2" s="30" t="s">
        <v>42</v>
      </c>
      <c r="B2" s="31"/>
      <c r="C2" s="93" t="s">
        <v>13</v>
      </c>
      <c r="D2" s="94"/>
      <c r="E2" s="95"/>
      <c r="F2" s="32"/>
    </row>
    <row r="3" spans="1:11" ht="63" x14ac:dyDescent="0.25">
      <c r="A3" s="33" t="s">
        <v>43</v>
      </c>
      <c r="B3" s="31"/>
      <c r="C3" s="99" t="s">
        <v>14</v>
      </c>
      <c r="D3" s="100"/>
      <c r="E3" s="101"/>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2" t="str">
        <f>CONCATENATE(H21,"_",I21,"_",J21,"_CO")</f>
        <v>LE_07_04_CO</v>
      </c>
      <c r="E5" s="103"/>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88" t="str">
        <f>CONCATENATE("SolicitudGrafica_",D5,".xls")</f>
        <v>SolicitudGrafica_LE_07_04_CO.xls</v>
      </c>
      <c r="E7" s="88"/>
      <c r="F7" s="89"/>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0" t="s">
        <v>41</v>
      </c>
      <c r="B13" s="91"/>
      <c r="C13" s="91"/>
      <c r="D13" s="91"/>
      <c r="E13" s="91"/>
      <c r="F13" s="92"/>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3" t="s">
        <v>49</v>
      </c>
      <c r="D15" s="94"/>
      <c r="E15" s="94"/>
      <c r="F15" s="95"/>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6" t="str">
        <f>CONCATENATE(H21,"_",I21,"_",J21,"_",K45)</f>
        <v>LE_07_04_REC10</v>
      </c>
      <c r="E17" s="97"/>
      <c r="F17" s="98"/>
      <c r="J17" s="22">
        <v>14</v>
      </c>
      <c r="K17" s="22">
        <v>14</v>
      </c>
    </row>
    <row r="18" spans="1:11" ht="79.5" thickBot="1" x14ac:dyDescent="0.3">
      <c r="A18" s="33" t="s">
        <v>48</v>
      </c>
      <c r="B18" s="31"/>
      <c r="C18" s="59" t="s">
        <v>120</v>
      </c>
      <c r="D18" s="88" t="str">
        <f>CONCATENATE("SolicitudGrafica_",D17,".xls")</f>
        <v>SolicitudGrafica_LE_07_04_REC10.xls</v>
      </c>
      <c r="E18" s="88"/>
      <c r="F18" s="89"/>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5" t="s">
        <v>56</v>
      </c>
      <c r="B1" s="105" t="s">
        <v>149</v>
      </c>
      <c r="C1" s="105" t="s">
        <v>63</v>
      </c>
      <c r="D1" s="105" t="s">
        <v>64</v>
      </c>
      <c r="E1" s="105" t="s">
        <v>5</v>
      </c>
      <c r="F1" s="105" t="s">
        <v>65</v>
      </c>
      <c r="G1" s="105" t="s">
        <v>66</v>
      </c>
      <c r="H1" s="104" t="s">
        <v>68</v>
      </c>
      <c r="I1" s="104"/>
    </row>
    <row r="2" spans="1:10" x14ac:dyDescent="0.25">
      <c r="A2" s="105"/>
      <c r="B2" s="105"/>
      <c r="C2" s="105"/>
      <c r="D2" s="105"/>
      <c r="E2" s="105"/>
      <c r="F2" s="105"/>
      <c r="G2" s="105"/>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0"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4" customFormat="1" ht="14.65" customHeight="1" x14ac:dyDescent="0.25">
      <c r="A15" s="72" t="s">
        <v>96</v>
      </c>
      <c r="B15" s="72"/>
      <c r="C15" s="72" t="s">
        <v>97</v>
      </c>
      <c r="D15" s="73" t="s">
        <v>98</v>
      </c>
      <c r="E15" s="72" t="s">
        <v>93</v>
      </c>
      <c r="F15" s="72" t="s">
        <v>117</v>
      </c>
      <c r="G15" s="72"/>
      <c r="H15" s="73" t="s">
        <v>122</v>
      </c>
      <c r="I15" s="72"/>
      <c r="J15" s="74"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69"/>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69"/>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Lzambrano</cp:lastModifiedBy>
  <dcterms:created xsi:type="dcterms:W3CDTF">2014-07-01T23:43:25Z</dcterms:created>
  <dcterms:modified xsi:type="dcterms:W3CDTF">2016-06-20T16:51:29Z</dcterms:modified>
</cp:coreProperties>
</file>