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49" i="1"/>
  <c r="H48" i="1"/>
  <c r="H47" i="1"/>
  <c r="H46" i="1"/>
  <c r="H44" i="1"/>
  <c r="H43" i="1"/>
  <c r="H42" i="1"/>
  <c r="H41" i="1"/>
  <c r="H39" i="1"/>
  <c r="H38" i="1"/>
  <c r="H37" i="1"/>
  <c r="H36" i="1"/>
  <c r="H34" i="1"/>
  <c r="H33" i="1"/>
  <c r="H32" i="1"/>
  <c r="H31" i="1"/>
  <c r="H29" i="1"/>
  <c r="H28" i="1"/>
  <c r="H27" i="1"/>
  <c r="H26" i="1"/>
  <c r="H24" i="1"/>
  <c r="H23" i="1"/>
  <c r="H22" i="1"/>
  <c r="H21" i="1"/>
  <c r="H19" i="1"/>
  <c r="H18" i="1"/>
  <c r="H17" i="1"/>
  <c r="H16"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l="1"/>
  <c r="G50" i="1" s="1"/>
  <c r="H50" i="1"/>
  <c r="A51" i="1"/>
  <c r="F51" i="1" s="1"/>
  <c r="G51" i="1" s="1"/>
  <c r="A52" i="1" l="1"/>
  <c r="F52" i="1" s="1"/>
  <c r="G52" i="1" s="1"/>
  <c r="A53" i="1" l="1"/>
  <c r="F53" i="1" s="1"/>
  <c r="G53" i="1" s="1"/>
  <c r="A54" i="1" l="1"/>
  <c r="F54" i="1" s="1"/>
  <c r="G54" i="1" s="1"/>
  <c r="A55" i="1" l="1"/>
  <c r="F55" i="1" l="1"/>
  <c r="G55" i="1" s="1"/>
  <c r="H55" i="1"/>
  <c r="A56" i="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<sst xmlns="http://schemas.openxmlformats.org/spreadsheetml/2006/main" count="514" uniqueCount="193">
  <si>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</si>
  <si>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</si>
  <si>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</si>
  <si>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</si>
  <si>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</si>
  <si>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</si>
  <si>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</si>
  <si>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</si>
  <si>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</si>
  <si>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</si>
  <si>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</si>
  <si>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</si>
  <si>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</si>
  <si>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</si>
  <si>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</si>
  <si>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</si>
  <si>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</si>
  <si>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</si>
  <si>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</si>
  <si>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</si>
  <si>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</si>
  <si>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</si>
  <si>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</si>
  <si>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</si>
  <si>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</si>
  <si>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</si>
  <si>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</si>
  <si>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</si>
  <si>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</si>
  <si>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</si>
  <si>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</si>
  <si>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</si>
  <si>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</si>
  <si>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</si>
  <si>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</si>
  <si>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</si>
  <si>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</si>
  <si>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</si>
  <si>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</si>
  <si>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</si>
  <si>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</si>
  <si>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</si>
  <si>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</si>
  <si>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</si>
  <si>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</si>
  <si>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</si>
  <si>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</si>
  <si>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</si>
  <si>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</si>
  <si>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</si>
  <si>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</si>
  <si>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</si>
  <si>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</si>
  <si>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</si>
  <si>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</si>
  <si>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</si>
  <si>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</si>
  <si>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</si>
  <si>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</si>
  <si>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</si>
  <si>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</si>
  <si>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</si>
  <si>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</si>
  <si>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</si>
  <si>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</si>
  <si>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</si>
  <si>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</si>
  <si>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</si>
  <si>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</si>
  <si>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</si>
  <si>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</si>
  <si>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</si>
  <si>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</si>
  <si>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</si>
  <si>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</si>
  <si>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</si>
  <si>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</si>
  <si>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</si>
  <si>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</si>
  <si>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</si>
  <si>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</si>
  <si>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</si>
  <si>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</si>
  <si>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</si>
  <si>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</si>
  <si>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</si>
  <si>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</si>
  <si>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</si>
  <si>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</si>
  <si>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</si>
  <si>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</si>
  <si>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</si>
  <si>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</si>
  <si>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</si>
  <si>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</si>
  <si>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</si>
  <si>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</si>
  <si>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</si>
  <si>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</si>
  <si>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</si>
  <si>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</si>
  <si>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</si>
  <si>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</si>
  <si>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</si>
  <si>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</si>
  <si>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</si>
  <si>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</si>
  <si>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</si>
  <si>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</si>
  <si>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</si>
  <si>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</si>
  <si>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</si>
  <si>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</si>
  <si>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</si>
  <si>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</si>
  <si>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</si>
  <si>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</si>
  <si>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</si>
  <si>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</si>
  <si>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</si>
  <si>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</si>
  <si>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</si>
  <si>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</si>
  <si>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</si>
  <si>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</si>
  <si>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</si>
  <si>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</si>
  <si>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</si>
  <si>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</si>
  <si>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</si>
  <si>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</si>
  <si>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</si>
  <si>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</si>
  <si>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</si>
  <si>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</si>
  <si>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</si>
  <si>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</si>
  <si>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</si>
  <si>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</si>
  <si>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</si>
  <si>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</si>
  <si>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</si>
  <si>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</si>
  <si>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</si>
  <si>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</si>
  <si>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</si>
  <si>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</si>
  <si>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</si>
  <si>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</si>
  <si>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</si>
  <si>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</si>
  <si>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</si>
  <si>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</si>
  <si>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</si>
  <si>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</si>
  <si>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</si>
  <si>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</si>
  <si>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</si>
  <si>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</si>
  <si>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</si>
  <si>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</si>
  <si>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</si>
  <si>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</si>
  <si>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</si>
  <si>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</si>
  <si>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</si>
  <si>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</si>
  <si>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</si>
  <si>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</si>
  <si>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</si>
  <si>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</si>
  <si>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</si>
  <si>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</si>
  <si>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</si>
  <si>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</si>
  <si>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</si>
  <si>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</si>
  <si>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</si>
  <si>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</si>
  <si>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</si>
  <si>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</si>
  <si>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</si>
  <si>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</si>
  <si>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</si>
  <si>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</si>
  <si>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</si>
  <si>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</si>
  <si>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Determina la expansión decimal de un número real</t>
  </si>
  <si>
    <t>MA_11_01_REC60</t>
  </si>
  <si>
    <t>ver descripción de la imagen</t>
  </si>
  <si>
    <t>Fotografía</t>
  </si>
  <si>
    <t>noventa y seis quintos</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</si>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</sst>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medium">
        <color auto="1"/>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4" fillId="5" borderId="11" xfId="0" applyFont="1" applyFill="1" applyBorder="1" applyAlignment="1">
      <alignment horizontal="center" vertical="center"/>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2"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7" xfId="0" applyFont="1" applyFill="1" applyBorder="1" applyAlignment="1">
      <alignment vertical="center" wrapText="1"/>
    </xf>
    <xf numFmtId="0" fontId="0" fillId="0" borderId="0" xfId="0" applyFill="1" applyAlignment="1">
      <alignment vertical="center" wrapText="1"/>
    </xf>
    <xf numFmtId="0" fontId="17" fillId="0" borderId="28" xfId="0" applyFont="1" applyFill="1" applyBorder="1" applyAlignment="1">
      <alignment vertical="center" wrapText="1"/>
    </xf>
    <xf numFmtId="0" fontId="18" fillId="0" borderId="28" xfId="0" applyFont="1" applyFill="1" applyBorder="1" applyAlignment="1">
      <alignment vertical="center" wrapText="1"/>
    </xf>
    <xf numFmtId="0" fontId="17" fillId="0" borderId="28" xfId="0" applyFont="1" applyBorder="1" applyAlignment="1">
      <alignment vertical="center" wrapText="1"/>
    </xf>
    <xf numFmtId="0" fontId="19" fillId="0" borderId="28" xfId="0" applyFont="1" applyBorder="1" applyAlignment="1">
      <alignment vertical="center" wrapText="1"/>
    </xf>
    <xf numFmtId="0" fontId="18" fillId="0" borderId="28" xfId="0" applyFont="1" applyBorder="1" applyAlignment="1">
      <alignment vertical="center" wrapText="1"/>
    </xf>
    <xf numFmtId="0" fontId="20" fillId="0" borderId="0" xfId="0" applyFont="1" applyAlignment="1">
      <alignment vertical="center" wrapText="1"/>
    </xf>
    <xf numFmtId="0" fontId="21" fillId="0" borderId="28"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1" fillId="5" borderId="31" xfId="0" applyFont="1" applyFill="1" applyBorder="1" applyAlignment="1">
      <alignment horizontal="center" vertical="center"/>
    </xf>
    <xf numFmtId="0" fontId="10" fillId="0" borderId="0" xfId="0" applyNumberFormat="1" applyFont="1" applyBorder="1" applyAlignment="1">
      <alignment horizontal="center"/>
    </xf>
    <xf numFmtId="0" fontId="12" fillId="0" borderId="32" xfId="0" applyFont="1" applyBorder="1" applyAlignment="1">
      <alignment vertical="center" wrapText="1"/>
    </xf>
    <xf numFmtId="0" fontId="0" fillId="0" borderId="30"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8"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8" xfId="0" applyFont="1" applyBorder="1" applyAlignment="1">
      <alignment vertical="center" wrapText="1"/>
    </xf>
    <xf numFmtId="0" fontId="24" fillId="0" borderId="28" xfId="0" applyFont="1" applyFill="1" applyBorder="1" applyAlignment="1">
      <alignment vertical="center" wrapText="1"/>
    </xf>
    <xf numFmtId="0" fontId="23" fillId="0" borderId="0" xfId="0" applyFont="1" applyAlignment="1">
      <alignment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164" fontId="10" fillId="0" borderId="26" xfId="0" applyNumberFormat="1" applyFont="1" applyBorder="1" applyAlignment="1" applyProtection="1">
      <alignment horizontal="center"/>
      <protection locked="0"/>
    </xf>
    <xf numFmtId="164" fontId="10" fillId="0" borderId="25" xfId="0" applyNumberFormat="1" applyFont="1" applyBorder="1" applyAlignment="1" applyProtection="1">
      <alignment horizontal="center"/>
      <protection locked="0"/>
    </xf>
    <xf numFmtId="0" fontId="11" fillId="5" borderId="23"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24"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3" fillId="6" borderId="13"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5" xfId="0" applyFont="1" applyBorder="1"/>
    <xf numFmtId="0" fontId="11" fillId="5" borderId="35" xfId="0" applyFont="1" applyFill="1" applyBorder="1" applyAlignment="1">
      <alignment horizontal="center" vertical="center"/>
    </xf>
    <xf numFmtId="0" fontId="3" fillId="0" borderId="23" xfId="0" applyFont="1" applyFill="1" applyBorder="1" applyAlignment="1">
      <alignment vertical="center" wrapText="1"/>
    </xf>
    <xf numFmtId="0" fontId="4" fillId="5" borderId="34" xfId="0" applyFont="1" applyFill="1" applyBorder="1" applyAlignment="1">
      <alignment horizontal="center" vertical="center" wrapText="1"/>
    </xf>
    <xf numFmtId="0" fontId="7" fillId="0" borderId="24" xfId="0" applyFont="1" applyBorder="1" applyAlignment="1" applyProtection="1">
      <alignment wrapText="1"/>
      <protection locked="0"/>
    </xf>
    <xf numFmtId="0" fontId="3" fillId="0" borderId="24" xfId="0" applyFont="1" applyFill="1" applyBorder="1" applyAlignment="1" applyProtection="1">
      <alignment wrapText="1"/>
      <protection locked="0"/>
    </xf>
    <xf numFmtId="0" fontId="8" fillId="0" borderId="24" xfId="0" applyFont="1" applyBorder="1" applyAlignment="1" applyProtection="1">
      <alignment wrapText="1"/>
      <protection locked="0"/>
    </xf>
    <xf numFmtId="0" fontId="9" fillId="0" borderId="24" xfId="0" applyFont="1" applyBorder="1" applyAlignment="1" applyProtection="1">
      <alignment wrapText="1"/>
      <protection locked="0"/>
    </xf>
    <xf numFmtId="0" fontId="7" fillId="0" borderId="24" xfId="0" applyFont="1" applyBorder="1" applyAlignment="1" applyProtection="1">
      <alignment vertical="center" wrapText="1"/>
      <protection locked="0"/>
    </xf>
    <xf numFmtId="0" fontId="0" fillId="0" borderId="5" xfId="0" applyBorder="1" applyAlignment="1">
      <alignment wrapText="1"/>
    </xf>
    <xf numFmtId="0" fontId="3" fillId="0" borderId="5" xfId="0" applyFont="1" applyFill="1" applyBorder="1" applyAlignment="1">
      <alignment horizontal="center" wrapText="1"/>
    </xf>
    <xf numFmtId="0" fontId="4" fillId="5" borderId="5" xfId="0" applyFont="1" applyFill="1" applyBorder="1" applyAlignment="1">
      <alignment horizontal="center" vertical="center" wrapText="1"/>
    </xf>
    <xf numFmtId="0" fontId="25" fillId="0" borderId="5" xfId="0" applyFont="1" applyBorder="1" applyAlignment="1">
      <alignment horizontal="left" vertical="center" indent="8"/>
    </xf>
    <xf numFmtId="0" fontId="25" fillId="0" borderId="5" xfId="0" applyFont="1" applyBorder="1"/>
    <xf numFmtId="0" fontId="25" fillId="0" borderId="5" xfId="0" applyFont="1" applyBorder="1" applyAlignment="1">
      <alignment horizontal="left" vertical="center" indent="12"/>
    </xf>
    <xf numFmtId="0" fontId="3" fillId="0" borderId="5" xfId="0" applyFont="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9</xdr:col>
      <xdr:colOff>1095376</xdr:colOff>
      <xdr:row>10</xdr:row>
      <xdr:rowOff>150812</xdr:rowOff>
    </xdr:from>
    <xdr:to>
      <xdr:col>9</xdr:col>
      <xdr:colOff>1295401</xdr:colOff>
      <xdr:row>10</xdr:row>
      <xdr:rowOff>493712</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11376" y="3540125"/>
          <a:ext cx="200025" cy="342900"/>
        </a:xfrm>
        <a:prstGeom prst="rect">
          <a:avLst/>
        </a:prstGeom>
      </xdr:spPr>
    </xdr:pic>
    <xdr:clientData/>
  </xdr:twoCellAnchor>
  <xdr:twoCellAnchor editAs="oneCell">
    <xdr:from>
      <xdr:col>9</xdr:col>
      <xdr:colOff>47626</xdr:colOff>
      <xdr:row>14</xdr:row>
      <xdr:rowOff>190500</xdr:rowOff>
    </xdr:from>
    <xdr:to>
      <xdr:col>10</xdr:col>
      <xdr:colOff>465138</xdr:colOff>
      <xdr:row>14</xdr:row>
      <xdr:rowOff>628650</xdr:rowOff>
    </xdr:to>
    <xdr:pic>
      <xdr:nvPicPr>
        <xdr:cNvPr id="7" name="6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63626" y="8659813"/>
          <a:ext cx="3076575" cy="438150"/>
        </a:xfrm>
        <a:prstGeom prst="rect">
          <a:avLst/>
        </a:prstGeom>
      </xdr:spPr>
    </xdr:pic>
    <xdr:clientData/>
  </xdr:twoCellAnchor>
  <xdr:twoCellAnchor editAs="oneCell">
    <xdr:from>
      <xdr:col>9</xdr:col>
      <xdr:colOff>785813</xdr:colOff>
      <xdr:row>15</xdr:row>
      <xdr:rowOff>79375</xdr:rowOff>
    </xdr:from>
    <xdr:to>
      <xdr:col>9</xdr:col>
      <xdr:colOff>1033463</xdr:colOff>
      <xdr:row>15</xdr:row>
      <xdr:rowOff>431800</xdr:rowOff>
    </xdr:to>
    <xdr:pic>
      <xdr:nvPicPr>
        <xdr:cNvPr id="8" name="7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9818688"/>
          <a:ext cx="247650" cy="352425"/>
        </a:xfrm>
        <a:prstGeom prst="rect">
          <a:avLst/>
        </a:prstGeom>
      </xdr:spPr>
    </xdr:pic>
    <xdr:clientData/>
  </xdr:twoCellAnchor>
  <xdr:twoCellAnchor editAs="oneCell">
    <xdr:from>
      <xdr:col>9</xdr:col>
      <xdr:colOff>857251</xdr:colOff>
      <xdr:row>16</xdr:row>
      <xdr:rowOff>79375</xdr:rowOff>
    </xdr:from>
    <xdr:to>
      <xdr:col>9</xdr:col>
      <xdr:colOff>1104901</xdr:colOff>
      <xdr:row>16</xdr:row>
      <xdr:rowOff>441325</xdr:rowOff>
    </xdr:to>
    <xdr:pic>
      <xdr:nvPicPr>
        <xdr:cNvPr id="9" name="8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573251" y="11088688"/>
          <a:ext cx="247650" cy="361950"/>
        </a:xfrm>
        <a:prstGeom prst="rect">
          <a:avLst/>
        </a:prstGeom>
      </xdr:spPr>
    </xdr:pic>
    <xdr:clientData/>
  </xdr:twoCellAnchor>
  <xdr:twoCellAnchor editAs="oneCell">
    <xdr:from>
      <xdr:col>9</xdr:col>
      <xdr:colOff>952500</xdr:colOff>
      <xdr:row>17</xdr:row>
      <xdr:rowOff>127000</xdr:rowOff>
    </xdr:from>
    <xdr:to>
      <xdr:col>9</xdr:col>
      <xdr:colOff>1152525</xdr:colOff>
      <xdr:row>17</xdr:row>
      <xdr:rowOff>469900</xdr:rowOff>
    </xdr:to>
    <xdr:pic>
      <xdr:nvPicPr>
        <xdr:cNvPr id="10" name="9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68500" y="12406313"/>
          <a:ext cx="200025" cy="342900"/>
        </a:xfrm>
        <a:prstGeom prst="rect">
          <a:avLst/>
        </a:prstGeom>
      </xdr:spPr>
    </xdr:pic>
    <xdr:clientData/>
  </xdr:twoCellAnchor>
  <xdr:twoCellAnchor editAs="oneCell">
    <xdr:from>
      <xdr:col>9</xdr:col>
      <xdr:colOff>881063</xdr:colOff>
      <xdr:row>18</xdr:row>
      <xdr:rowOff>55563</xdr:rowOff>
    </xdr:from>
    <xdr:to>
      <xdr:col>9</xdr:col>
      <xdr:colOff>1138238</xdr:colOff>
      <xdr:row>18</xdr:row>
      <xdr:rowOff>417513</xdr:rowOff>
    </xdr:to>
    <xdr:pic>
      <xdr:nvPicPr>
        <xdr:cNvPr id="11" name="1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597063" y="13604876"/>
          <a:ext cx="257175" cy="361950"/>
        </a:xfrm>
        <a:prstGeom prst="rect">
          <a:avLst/>
        </a:prstGeom>
      </xdr:spPr>
    </xdr:pic>
    <xdr:clientData/>
  </xdr:twoCellAnchor>
  <xdr:twoCellAnchor editAs="oneCell">
    <xdr:from>
      <xdr:col>9</xdr:col>
      <xdr:colOff>103188</xdr:colOff>
      <xdr:row>23</xdr:row>
      <xdr:rowOff>1238250</xdr:rowOff>
    </xdr:from>
    <xdr:to>
      <xdr:col>9</xdr:col>
      <xdr:colOff>2293938</xdr:colOff>
      <xdr:row>24</xdr:row>
      <xdr:rowOff>539750</xdr:rowOff>
    </xdr:to>
    <xdr:pic>
      <xdr:nvPicPr>
        <xdr:cNvPr id="17" name="1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19188" y="21137563"/>
          <a:ext cx="2190750" cy="571500"/>
        </a:xfrm>
        <a:prstGeom prst="rect">
          <a:avLst/>
        </a:prstGeom>
      </xdr:spPr>
    </xdr:pic>
    <xdr:clientData/>
  </xdr:twoCellAnchor>
  <xdr:twoCellAnchor editAs="oneCell">
    <xdr:from>
      <xdr:col>9</xdr:col>
      <xdr:colOff>452438</xdr:colOff>
      <xdr:row>25</xdr:row>
      <xdr:rowOff>134938</xdr:rowOff>
    </xdr:from>
    <xdr:to>
      <xdr:col>9</xdr:col>
      <xdr:colOff>2166938</xdr:colOff>
      <xdr:row>25</xdr:row>
      <xdr:rowOff>573088</xdr:rowOff>
    </xdr:to>
    <xdr:pic>
      <xdr:nvPicPr>
        <xdr:cNvPr id="18" name="1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168438" y="22574251"/>
          <a:ext cx="1714500" cy="438150"/>
        </a:xfrm>
        <a:prstGeom prst="rect">
          <a:avLst/>
        </a:prstGeom>
      </xdr:spPr>
    </xdr:pic>
    <xdr:clientData/>
  </xdr:twoCellAnchor>
  <xdr:twoCellAnchor editAs="oneCell">
    <xdr:from>
      <xdr:col>9</xdr:col>
      <xdr:colOff>706438</xdr:colOff>
      <xdr:row>26</xdr:row>
      <xdr:rowOff>134938</xdr:rowOff>
    </xdr:from>
    <xdr:to>
      <xdr:col>9</xdr:col>
      <xdr:colOff>1811338</xdr:colOff>
      <xdr:row>26</xdr:row>
      <xdr:rowOff>573088</xdr:rowOff>
    </xdr:to>
    <xdr:pic>
      <xdr:nvPicPr>
        <xdr:cNvPr id="19" name="1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422438" y="23844251"/>
          <a:ext cx="1104900" cy="438150"/>
        </a:xfrm>
        <a:prstGeom prst="rect">
          <a:avLst/>
        </a:prstGeom>
      </xdr:spPr>
    </xdr:pic>
    <xdr:clientData/>
  </xdr:twoCellAnchor>
  <xdr:twoCellAnchor editAs="oneCell">
    <xdr:from>
      <xdr:col>9</xdr:col>
      <xdr:colOff>1182688</xdr:colOff>
      <xdr:row>27</xdr:row>
      <xdr:rowOff>47625</xdr:rowOff>
    </xdr:from>
    <xdr:to>
      <xdr:col>9</xdr:col>
      <xdr:colOff>1430338</xdr:colOff>
      <xdr:row>27</xdr:row>
      <xdr:rowOff>400050</xdr:rowOff>
    </xdr:to>
    <xdr:pic>
      <xdr:nvPicPr>
        <xdr:cNvPr id="20" name="19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98688" y="25026938"/>
          <a:ext cx="247650" cy="352425"/>
        </a:xfrm>
        <a:prstGeom prst="rect">
          <a:avLst/>
        </a:prstGeom>
      </xdr:spPr>
    </xdr:pic>
    <xdr:clientData/>
  </xdr:twoCellAnchor>
  <xdr:twoCellAnchor editAs="oneCell">
    <xdr:from>
      <xdr:col>9</xdr:col>
      <xdr:colOff>1063626</xdr:colOff>
      <xdr:row>28</xdr:row>
      <xdr:rowOff>31750</xdr:rowOff>
    </xdr:from>
    <xdr:to>
      <xdr:col>9</xdr:col>
      <xdr:colOff>1606551</xdr:colOff>
      <xdr:row>28</xdr:row>
      <xdr:rowOff>393700</xdr:rowOff>
    </xdr:to>
    <xdr:pic>
      <xdr:nvPicPr>
        <xdr:cNvPr id="21" name="20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779626" y="26281063"/>
          <a:ext cx="542925" cy="361950"/>
        </a:xfrm>
        <a:prstGeom prst="rect">
          <a:avLst/>
        </a:prstGeom>
      </xdr:spPr>
    </xdr:pic>
    <xdr:clientData/>
  </xdr:twoCellAnchor>
  <xdr:twoCellAnchor editAs="oneCell">
    <xdr:from>
      <xdr:col>9</xdr:col>
      <xdr:colOff>349251</xdr:colOff>
      <xdr:row>34</xdr:row>
      <xdr:rowOff>79375</xdr:rowOff>
    </xdr:from>
    <xdr:to>
      <xdr:col>9</xdr:col>
      <xdr:colOff>958851</xdr:colOff>
      <xdr:row>34</xdr:row>
      <xdr:rowOff>1079500</xdr:rowOff>
    </xdr:to>
    <xdr:pic>
      <xdr:nvPicPr>
        <xdr:cNvPr id="27" name="26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65251" y="33948688"/>
          <a:ext cx="609600" cy="1000125"/>
        </a:xfrm>
        <a:prstGeom prst="rect">
          <a:avLst/>
        </a:prstGeom>
      </xdr:spPr>
    </xdr:pic>
    <xdr:clientData/>
  </xdr:twoCellAnchor>
  <xdr:twoCellAnchor editAs="oneCell">
    <xdr:from>
      <xdr:col>9</xdr:col>
      <xdr:colOff>71438</xdr:colOff>
      <xdr:row>36</xdr:row>
      <xdr:rowOff>95249</xdr:rowOff>
    </xdr:from>
    <xdr:to>
      <xdr:col>9</xdr:col>
      <xdr:colOff>1843088</xdr:colOff>
      <xdr:row>36</xdr:row>
      <xdr:rowOff>457199</xdr:rowOff>
    </xdr:to>
    <xdr:pic>
      <xdr:nvPicPr>
        <xdr:cNvPr id="29" name="28 Imagen"/>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87438" y="36504562"/>
          <a:ext cx="1771650" cy="361950"/>
        </a:xfrm>
        <a:prstGeom prst="rect">
          <a:avLst/>
        </a:prstGeom>
      </xdr:spPr>
    </xdr:pic>
    <xdr:clientData/>
  </xdr:twoCellAnchor>
  <xdr:twoCellAnchor editAs="oneCell">
    <xdr:from>
      <xdr:col>9</xdr:col>
      <xdr:colOff>150813</xdr:colOff>
      <xdr:row>37</xdr:row>
      <xdr:rowOff>103187</xdr:rowOff>
    </xdr:from>
    <xdr:to>
      <xdr:col>9</xdr:col>
      <xdr:colOff>1008063</xdr:colOff>
      <xdr:row>37</xdr:row>
      <xdr:rowOff>465137</xdr:rowOff>
    </xdr:to>
    <xdr:pic>
      <xdr:nvPicPr>
        <xdr:cNvPr id="30" name="29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866813" y="37782500"/>
          <a:ext cx="857250" cy="361950"/>
        </a:xfrm>
        <a:prstGeom prst="rect">
          <a:avLst/>
        </a:prstGeom>
      </xdr:spPr>
    </xdr:pic>
    <xdr:clientData/>
  </xdr:twoCellAnchor>
  <xdr:twoCellAnchor editAs="oneCell">
    <xdr:from>
      <xdr:col>9</xdr:col>
      <xdr:colOff>158751</xdr:colOff>
      <xdr:row>39</xdr:row>
      <xdr:rowOff>103188</xdr:rowOff>
    </xdr:from>
    <xdr:to>
      <xdr:col>9</xdr:col>
      <xdr:colOff>768351</xdr:colOff>
      <xdr:row>39</xdr:row>
      <xdr:rowOff>1103313</xdr:rowOff>
    </xdr:to>
    <xdr:pic>
      <xdr:nvPicPr>
        <xdr:cNvPr id="32" name="31 Imagen"/>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874751" y="40322501"/>
          <a:ext cx="609600" cy="1000125"/>
        </a:xfrm>
        <a:prstGeom prst="rect">
          <a:avLst/>
        </a:prstGeom>
      </xdr:spPr>
    </xdr:pic>
    <xdr:clientData/>
  </xdr:twoCellAnchor>
  <xdr:twoCellAnchor editAs="oneCell">
    <xdr:from>
      <xdr:col>9</xdr:col>
      <xdr:colOff>190500</xdr:colOff>
      <xdr:row>40</xdr:row>
      <xdr:rowOff>174625</xdr:rowOff>
    </xdr:from>
    <xdr:to>
      <xdr:col>9</xdr:col>
      <xdr:colOff>762000</xdr:colOff>
      <xdr:row>40</xdr:row>
      <xdr:rowOff>527050</xdr:rowOff>
    </xdr:to>
    <xdr:pic>
      <xdr:nvPicPr>
        <xdr:cNvPr id="33" name="32 Imagen"/>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06500" y="41663938"/>
          <a:ext cx="571500" cy="352425"/>
        </a:xfrm>
        <a:prstGeom prst="rect">
          <a:avLst/>
        </a:prstGeom>
      </xdr:spPr>
    </xdr:pic>
    <xdr:clientData/>
  </xdr:twoCellAnchor>
  <xdr:twoCellAnchor editAs="oneCell">
    <xdr:from>
      <xdr:col>9</xdr:col>
      <xdr:colOff>174626</xdr:colOff>
      <xdr:row>41</xdr:row>
      <xdr:rowOff>119062</xdr:rowOff>
    </xdr:from>
    <xdr:to>
      <xdr:col>9</xdr:col>
      <xdr:colOff>1031876</xdr:colOff>
      <xdr:row>41</xdr:row>
      <xdr:rowOff>481012</xdr:rowOff>
    </xdr:to>
    <xdr:pic>
      <xdr:nvPicPr>
        <xdr:cNvPr id="34" name="33 Imagen"/>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890626" y="42878375"/>
          <a:ext cx="857250" cy="361950"/>
        </a:xfrm>
        <a:prstGeom prst="rect">
          <a:avLst/>
        </a:prstGeom>
      </xdr:spPr>
    </xdr:pic>
    <xdr:clientData/>
  </xdr:twoCellAnchor>
  <xdr:twoCellAnchor editAs="oneCell">
    <xdr:from>
      <xdr:col>9</xdr:col>
      <xdr:colOff>55563</xdr:colOff>
      <xdr:row>42</xdr:row>
      <xdr:rowOff>39688</xdr:rowOff>
    </xdr:from>
    <xdr:to>
      <xdr:col>9</xdr:col>
      <xdr:colOff>1189038</xdr:colOff>
      <xdr:row>42</xdr:row>
      <xdr:rowOff>401638</xdr:rowOff>
    </xdr:to>
    <xdr:pic>
      <xdr:nvPicPr>
        <xdr:cNvPr id="35" name="34 Imagen"/>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71563" y="44069001"/>
          <a:ext cx="1133475" cy="361950"/>
        </a:xfrm>
        <a:prstGeom prst="rect">
          <a:avLst/>
        </a:prstGeom>
      </xdr:spPr>
    </xdr:pic>
    <xdr:clientData/>
  </xdr:twoCellAnchor>
  <xdr:twoCellAnchor editAs="oneCell">
    <xdr:from>
      <xdr:col>9</xdr:col>
      <xdr:colOff>285750</xdr:colOff>
      <xdr:row>43</xdr:row>
      <xdr:rowOff>103187</xdr:rowOff>
    </xdr:from>
    <xdr:to>
      <xdr:col>9</xdr:col>
      <xdr:colOff>1114425</xdr:colOff>
      <xdr:row>43</xdr:row>
      <xdr:rowOff>455612</xdr:rowOff>
    </xdr:to>
    <xdr:pic>
      <xdr:nvPicPr>
        <xdr:cNvPr id="36" name="35 Imagen"/>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4001750" y="45402500"/>
          <a:ext cx="828675" cy="352425"/>
        </a:xfrm>
        <a:prstGeom prst="rect">
          <a:avLst/>
        </a:prstGeom>
      </xdr:spPr>
    </xdr:pic>
    <xdr:clientData/>
  </xdr:twoCellAnchor>
  <xdr:twoCellAnchor editAs="oneCell">
    <xdr:from>
      <xdr:col>9</xdr:col>
      <xdr:colOff>976313</xdr:colOff>
      <xdr:row>54</xdr:row>
      <xdr:rowOff>87312</xdr:rowOff>
    </xdr:from>
    <xdr:to>
      <xdr:col>9</xdr:col>
      <xdr:colOff>1585913</xdr:colOff>
      <xdr:row>54</xdr:row>
      <xdr:rowOff>1096962</xdr:rowOff>
    </xdr:to>
    <xdr:pic>
      <xdr:nvPicPr>
        <xdr:cNvPr id="47" name="46 Imagen"/>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692313" y="59356625"/>
          <a:ext cx="609600" cy="1009650"/>
        </a:xfrm>
        <a:prstGeom prst="rect">
          <a:avLst/>
        </a:prstGeom>
      </xdr:spPr>
    </xdr:pic>
    <xdr:clientData/>
  </xdr:twoCellAnchor>
  <xdr:twoCellAnchor editAs="oneCell">
    <xdr:from>
      <xdr:col>9</xdr:col>
      <xdr:colOff>579438</xdr:colOff>
      <xdr:row>55</xdr:row>
      <xdr:rowOff>246063</xdr:rowOff>
    </xdr:from>
    <xdr:to>
      <xdr:col>9</xdr:col>
      <xdr:colOff>1655763</xdr:colOff>
      <xdr:row>55</xdr:row>
      <xdr:rowOff>684213</xdr:rowOff>
    </xdr:to>
    <xdr:pic>
      <xdr:nvPicPr>
        <xdr:cNvPr id="48" name="47 Imagen"/>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4295438" y="60785376"/>
          <a:ext cx="1076325" cy="438150"/>
        </a:xfrm>
        <a:prstGeom prst="rect">
          <a:avLst/>
        </a:prstGeom>
      </xdr:spPr>
    </xdr:pic>
    <xdr:clientData/>
  </xdr:twoCellAnchor>
  <xdr:twoCellAnchor editAs="oneCell">
    <xdr:from>
      <xdr:col>9</xdr:col>
      <xdr:colOff>587375</xdr:colOff>
      <xdr:row>56</xdr:row>
      <xdr:rowOff>87313</xdr:rowOff>
    </xdr:from>
    <xdr:to>
      <xdr:col>9</xdr:col>
      <xdr:colOff>1416050</xdr:colOff>
      <xdr:row>56</xdr:row>
      <xdr:rowOff>449263</xdr:rowOff>
    </xdr:to>
    <xdr:pic>
      <xdr:nvPicPr>
        <xdr:cNvPr id="49" name="48 Imagen"/>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4303375" y="61896626"/>
          <a:ext cx="828675" cy="361950"/>
        </a:xfrm>
        <a:prstGeom prst="rect">
          <a:avLst/>
        </a:prstGeom>
      </xdr:spPr>
    </xdr:pic>
    <xdr:clientData/>
  </xdr:twoCellAnchor>
  <xdr:twoCellAnchor editAs="oneCell">
    <xdr:from>
      <xdr:col>9</xdr:col>
      <xdr:colOff>603250</xdr:colOff>
      <xdr:row>57</xdr:row>
      <xdr:rowOff>95250</xdr:rowOff>
    </xdr:from>
    <xdr:to>
      <xdr:col>9</xdr:col>
      <xdr:colOff>2012950</xdr:colOff>
      <xdr:row>57</xdr:row>
      <xdr:rowOff>533400</xdr:rowOff>
    </xdr:to>
    <xdr:pic>
      <xdr:nvPicPr>
        <xdr:cNvPr id="50" name="49 Imagen"/>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4319250" y="63174563"/>
          <a:ext cx="1409700" cy="438150"/>
        </a:xfrm>
        <a:prstGeom prst="rect">
          <a:avLst/>
        </a:prstGeom>
      </xdr:spPr>
    </xdr:pic>
    <xdr:clientData/>
  </xdr:twoCellAnchor>
  <xdr:twoCellAnchor editAs="oneCell">
    <xdr:from>
      <xdr:col>9</xdr:col>
      <xdr:colOff>889001</xdr:colOff>
      <xdr:row>58</xdr:row>
      <xdr:rowOff>103187</xdr:rowOff>
    </xdr:from>
    <xdr:to>
      <xdr:col>9</xdr:col>
      <xdr:colOff>1089026</xdr:colOff>
      <xdr:row>58</xdr:row>
      <xdr:rowOff>446087</xdr:rowOff>
    </xdr:to>
    <xdr:pic>
      <xdr:nvPicPr>
        <xdr:cNvPr id="51" name="50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01" y="64452500"/>
          <a:ext cx="200025" cy="342900"/>
        </a:xfrm>
        <a:prstGeom prst="rect">
          <a:avLst/>
        </a:prstGeom>
      </xdr:spPr>
    </xdr:pic>
    <xdr:clientData/>
  </xdr:twoCellAnchor>
  <xdr:twoCellAnchor editAs="oneCell">
    <xdr:from>
      <xdr:col>9</xdr:col>
      <xdr:colOff>666750</xdr:colOff>
      <xdr:row>19</xdr:row>
      <xdr:rowOff>79375</xdr:rowOff>
    </xdr:from>
    <xdr:to>
      <xdr:col>9</xdr:col>
      <xdr:colOff>1581150</xdr:colOff>
      <xdr:row>19</xdr:row>
      <xdr:rowOff>1089025</xdr:rowOff>
    </xdr:to>
    <xdr:pic>
      <xdr:nvPicPr>
        <xdr:cNvPr id="53" name="Imagen 5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4382750" y="14898688"/>
          <a:ext cx="914400" cy="1009650"/>
        </a:xfrm>
        <a:prstGeom prst="rect">
          <a:avLst/>
        </a:prstGeom>
      </xdr:spPr>
    </xdr:pic>
    <xdr:clientData/>
  </xdr:twoCellAnchor>
  <xdr:twoCellAnchor editAs="oneCell">
    <xdr:from>
      <xdr:col>9</xdr:col>
      <xdr:colOff>293687</xdr:colOff>
      <xdr:row>20</xdr:row>
      <xdr:rowOff>103187</xdr:rowOff>
    </xdr:from>
    <xdr:to>
      <xdr:col>9</xdr:col>
      <xdr:colOff>2312987</xdr:colOff>
      <xdr:row>20</xdr:row>
      <xdr:rowOff>617537</xdr:rowOff>
    </xdr:to>
    <xdr:pic>
      <xdr:nvPicPr>
        <xdr:cNvPr id="54" name="Imagen 5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4009687" y="16192500"/>
          <a:ext cx="2019300" cy="514350"/>
        </a:xfrm>
        <a:prstGeom prst="rect">
          <a:avLst/>
        </a:prstGeom>
      </xdr:spPr>
    </xdr:pic>
    <xdr:clientData/>
  </xdr:twoCellAnchor>
  <xdr:twoCellAnchor editAs="oneCell">
    <xdr:from>
      <xdr:col>9</xdr:col>
      <xdr:colOff>357188</xdr:colOff>
      <xdr:row>21</xdr:row>
      <xdr:rowOff>63500</xdr:rowOff>
    </xdr:from>
    <xdr:to>
      <xdr:col>9</xdr:col>
      <xdr:colOff>2071688</xdr:colOff>
      <xdr:row>21</xdr:row>
      <xdr:rowOff>577850</xdr:rowOff>
    </xdr:to>
    <xdr:pic>
      <xdr:nvPicPr>
        <xdr:cNvPr id="55" name="Imagen 5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4073188" y="17422813"/>
          <a:ext cx="1714500" cy="514350"/>
        </a:xfrm>
        <a:prstGeom prst="rect">
          <a:avLst/>
        </a:prstGeom>
      </xdr:spPr>
    </xdr:pic>
    <xdr:clientData/>
  </xdr:twoCellAnchor>
  <xdr:twoCellAnchor editAs="oneCell">
    <xdr:from>
      <xdr:col>9</xdr:col>
      <xdr:colOff>539750</xdr:colOff>
      <xdr:row>22</xdr:row>
      <xdr:rowOff>23812</xdr:rowOff>
    </xdr:from>
    <xdr:to>
      <xdr:col>9</xdr:col>
      <xdr:colOff>1949450</xdr:colOff>
      <xdr:row>22</xdr:row>
      <xdr:rowOff>538162</xdr:rowOff>
    </xdr:to>
    <xdr:pic>
      <xdr:nvPicPr>
        <xdr:cNvPr id="56" name="Imagen 5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255750" y="18653125"/>
          <a:ext cx="1409700" cy="514350"/>
        </a:xfrm>
        <a:prstGeom prst="rect">
          <a:avLst/>
        </a:prstGeom>
      </xdr:spPr>
    </xdr:pic>
    <xdr:clientData/>
  </xdr:twoCellAnchor>
  <xdr:twoCellAnchor editAs="oneCell">
    <xdr:from>
      <xdr:col>9</xdr:col>
      <xdr:colOff>317500</xdr:colOff>
      <xdr:row>23</xdr:row>
      <xdr:rowOff>79375</xdr:rowOff>
    </xdr:from>
    <xdr:to>
      <xdr:col>9</xdr:col>
      <xdr:colOff>2336800</xdr:colOff>
      <xdr:row>23</xdr:row>
      <xdr:rowOff>593725</xdr:rowOff>
    </xdr:to>
    <xdr:pic>
      <xdr:nvPicPr>
        <xdr:cNvPr id="57" name="Imagen 5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033500" y="19978688"/>
          <a:ext cx="2019300" cy="514350"/>
        </a:xfrm>
        <a:prstGeom prst="rect">
          <a:avLst/>
        </a:prstGeom>
      </xdr:spPr>
    </xdr:pic>
    <xdr:clientData/>
  </xdr:twoCellAnchor>
  <xdr:twoCellAnchor editAs="oneCell">
    <xdr:from>
      <xdr:col>3</xdr:col>
      <xdr:colOff>0</xdr:colOff>
      <xdr:row>10</xdr:row>
      <xdr:rowOff>0</xdr:rowOff>
    </xdr:from>
    <xdr:to>
      <xdr:col>5</xdr:col>
      <xdr:colOff>271463</xdr:colOff>
      <xdr:row>10</xdr:row>
      <xdr:rowOff>438150</xdr:rowOff>
    </xdr:to>
    <xdr:pic>
      <xdr:nvPicPr>
        <xdr:cNvPr id="58" name="Imagen 5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754438" y="3389313"/>
          <a:ext cx="2771775" cy="438150"/>
        </a:xfrm>
        <a:prstGeom prst="rect">
          <a:avLst/>
        </a:prstGeom>
      </xdr:spPr>
    </xdr:pic>
    <xdr:clientData/>
  </xdr:twoCellAnchor>
  <xdr:twoCellAnchor editAs="oneCell">
    <xdr:from>
      <xdr:col>9</xdr:col>
      <xdr:colOff>133940</xdr:colOff>
      <xdr:row>29</xdr:row>
      <xdr:rowOff>158750</xdr:rowOff>
    </xdr:from>
    <xdr:to>
      <xdr:col>9</xdr:col>
      <xdr:colOff>2493963</xdr:colOff>
      <xdr:row>29</xdr:row>
      <xdr:rowOff>531812</xdr:rowOff>
    </xdr:to>
    <xdr:pic>
      <xdr:nvPicPr>
        <xdr:cNvPr id="59" name="Imagen 5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849940" y="27678063"/>
          <a:ext cx="2360023" cy="373062"/>
        </a:xfrm>
        <a:prstGeom prst="rect">
          <a:avLst/>
        </a:prstGeom>
      </xdr:spPr>
    </xdr:pic>
    <xdr:clientData/>
  </xdr:twoCellAnchor>
  <xdr:twoCellAnchor editAs="oneCell">
    <xdr:from>
      <xdr:col>9</xdr:col>
      <xdr:colOff>119062</xdr:colOff>
      <xdr:row>30</xdr:row>
      <xdr:rowOff>87313</xdr:rowOff>
    </xdr:from>
    <xdr:to>
      <xdr:col>9</xdr:col>
      <xdr:colOff>2595562</xdr:colOff>
      <xdr:row>30</xdr:row>
      <xdr:rowOff>525463</xdr:rowOff>
    </xdr:to>
    <xdr:pic>
      <xdr:nvPicPr>
        <xdr:cNvPr id="60" name="Imagen 59"/>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835062" y="28876626"/>
          <a:ext cx="2476500" cy="438150"/>
        </a:xfrm>
        <a:prstGeom prst="rect">
          <a:avLst/>
        </a:prstGeom>
      </xdr:spPr>
    </xdr:pic>
    <xdr:clientData/>
  </xdr:twoCellAnchor>
  <xdr:twoCellAnchor editAs="oneCell">
    <xdr:from>
      <xdr:col>9</xdr:col>
      <xdr:colOff>142875</xdr:colOff>
      <xdr:row>31</xdr:row>
      <xdr:rowOff>87312</xdr:rowOff>
    </xdr:from>
    <xdr:to>
      <xdr:col>9</xdr:col>
      <xdr:colOff>1524000</xdr:colOff>
      <xdr:row>31</xdr:row>
      <xdr:rowOff>525462</xdr:rowOff>
    </xdr:to>
    <xdr:pic>
      <xdr:nvPicPr>
        <xdr:cNvPr id="61" name="Imagen 60"/>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858875" y="30146625"/>
          <a:ext cx="1381125" cy="438150"/>
        </a:xfrm>
        <a:prstGeom prst="rect">
          <a:avLst/>
        </a:prstGeom>
      </xdr:spPr>
    </xdr:pic>
    <xdr:clientData/>
  </xdr:twoCellAnchor>
  <xdr:twoCellAnchor editAs="oneCell">
    <xdr:from>
      <xdr:col>9</xdr:col>
      <xdr:colOff>0</xdr:colOff>
      <xdr:row>32</xdr:row>
      <xdr:rowOff>0</xdr:rowOff>
    </xdr:from>
    <xdr:to>
      <xdr:col>9</xdr:col>
      <xdr:colOff>2476500</xdr:colOff>
      <xdr:row>32</xdr:row>
      <xdr:rowOff>438150</xdr:rowOff>
    </xdr:to>
    <xdr:pic>
      <xdr:nvPicPr>
        <xdr:cNvPr id="62" name="Imagen 61"/>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716000" y="31329313"/>
          <a:ext cx="2476500" cy="438150"/>
        </a:xfrm>
        <a:prstGeom prst="rect">
          <a:avLst/>
        </a:prstGeom>
      </xdr:spPr>
    </xdr:pic>
    <xdr:clientData/>
  </xdr:twoCellAnchor>
  <xdr:twoCellAnchor editAs="oneCell">
    <xdr:from>
      <xdr:col>9</xdr:col>
      <xdr:colOff>0</xdr:colOff>
      <xdr:row>33</xdr:row>
      <xdr:rowOff>0</xdr:rowOff>
    </xdr:from>
    <xdr:to>
      <xdr:col>9</xdr:col>
      <xdr:colOff>1076325</xdr:colOff>
      <xdr:row>33</xdr:row>
      <xdr:rowOff>438150</xdr:rowOff>
    </xdr:to>
    <xdr:pic>
      <xdr:nvPicPr>
        <xdr:cNvPr id="63" name="Imagen 62"/>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716000" y="32599313"/>
          <a:ext cx="1076325" cy="438150"/>
        </a:xfrm>
        <a:prstGeom prst="rect">
          <a:avLst/>
        </a:prstGeom>
      </xdr:spPr>
    </xdr:pic>
    <xdr:clientData/>
  </xdr:twoCellAnchor>
  <xdr:twoCellAnchor editAs="oneCell">
    <xdr:from>
      <xdr:col>9</xdr:col>
      <xdr:colOff>309562</xdr:colOff>
      <xdr:row>35</xdr:row>
      <xdr:rowOff>309562</xdr:rowOff>
    </xdr:from>
    <xdr:to>
      <xdr:col>9</xdr:col>
      <xdr:colOff>1176337</xdr:colOff>
      <xdr:row>35</xdr:row>
      <xdr:rowOff>652462</xdr:rowOff>
    </xdr:to>
    <xdr:pic>
      <xdr:nvPicPr>
        <xdr:cNvPr id="64" name="Imagen 63"/>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4025562" y="35448875"/>
          <a:ext cx="866775" cy="342900"/>
        </a:xfrm>
        <a:prstGeom prst="rect">
          <a:avLst/>
        </a:prstGeom>
      </xdr:spPr>
    </xdr:pic>
    <xdr:clientData/>
  </xdr:twoCellAnchor>
  <xdr:twoCellAnchor editAs="oneCell">
    <xdr:from>
      <xdr:col>9</xdr:col>
      <xdr:colOff>103188</xdr:colOff>
      <xdr:row>38</xdr:row>
      <xdr:rowOff>301624</xdr:rowOff>
    </xdr:from>
    <xdr:to>
      <xdr:col>9</xdr:col>
      <xdr:colOff>2351088</xdr:colOff>
      <xdr:row>38</xdr:row>
      <xdr:rowOff>663574</xdr:rowOff>
    </xdr:to>
    <xdr:pic>
      <xdr:nvPicPr>
        <xdr:cNvPr id="65" name="Imagen 64"/>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819188" y="39250937"/>
          <a:ext cx="2247900" cy="361950"/>
        </a:xfrm>
        <a:prstGeom prst="rect">
          <a:avLst/>
        </a:prstGeom>
      </xdr:spPr>
    </xdr:pic>
    <xdr:clientData/>
  </xdr:twoCellAnchor>
  <xdr:twoCellAnchor editAs="oneCell">
    <xdr:from>
      <xdr:col>9</xdr:col>
      <xdr:colOff>158750</xdr:colOff>
      <xdr:row>45</xdr:row>
      <xdr:rowOff>119063</xdr:rowOff>
    </xdr:from>
    <xdr:to>
      <xdr:col>9</xdr:col>
      <xdr:colOff>1073150</xdr:colOff>
      <xdr:row>45</xdr:row>
      <xdr:rowOff>1128713</xdr:rowOff>
    </xdr:to>
    <xdr:pic>
      <xdr:nvPicPr>
        <xdr:cNvPr id="66" name="Imagen 65"/>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874750" y="47958376"/>
          <a:ext cx="914400" cy="1009650"/>
        </a:xfrm>
        <a:prstGeom prst="rect">
          <a:avLst/>
        </a:prstGeom>
      </xdr:spPr>
    </xdr:pic>
    <xdr:clientData/>
  </xdr:twoCellAnchor>
  <xdr:twoCellAnchor editAs="oneCell">
    <xdr:from>
      <xdr:col>9</xdr:col>
      <xdr:colOff>150812</xdr:colOff>
      <xdr:row>46</xdr:row>
      <xdr:rowOff>111125</xdr:rowOff>
    </xdr:from>
    <xdr:to>
      <xdr:col>9</xdr:col>
      <xdr:colOff>1360487</xdr:colOff>
      <xdr:row>46</xdr:row>
      <xdr:rowOff>1120775</xdr:rowOff>
    </xdr:to>
    <xdr:pic>
      <xdr:nvPicPr>
        <xdr:cNvPr id="67" name="Imagen 66"/>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3866812" y="49220438"/>
          <a:ext cx="1209675" cy="1009650"/>
        </a:xfrm>
        <a:prstGeom prst="rect">
          <a:avLst/>
        </a:prstGeom>
      </xdr:spPr>
    </xdr:pic>
    <xdr:clientData/>
  </xdr:twoCellAnchor>
  <xdr:twoCellAnchor editAs="oneCell">
    <xdr:from>
      <xdr:col>9</xdr:col>
      <xdr:colOff>182563</xdr:colOff>
      <xdr:row>47</xdr:row>
      <xdr:rowOff>47625</xdr:rowOff>
    </xdr:from>
    <xdr:to>
      <xdr:col>9</xdr:col>
      <xdr:colOff>1096963</xdr:colOff>
      <xdr:row>47</xdr:row>
      <xdr:rowOff>1057275</xdr:rowOff>
    </xdr:to>
    <xdr:pic>
      <xdr:nvPicPr>
        <xdr:cNvPr id="68" name="Imagen 67"/>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3898563" y="50426938"/>
          <a:ext cx="914400" cy="1009650"/>
        </a:xfrm>
        <a:prstGeom prst="rect">
          <a:avLst/>
        </a:prstGeom>
      </xdr:spPr>
    </xdr:pic>
    <xdr:clientData/>
  </xdr:twoCellAnchor>
  <xdr:twoCellAnchor editAs="oneCell">
    <xdr:from>
      <xdr:col>9</xdr:col>
      <xdr:colOff>150813</xdr:colOff>
      <xdr:row>48</xdr:row>
      <xdr:rowOff>119062</xdr:rowOff>
    </xdr:from>
    <xdr:to>
      <xdr:col>9</xdr:col>
      <xdr:colOff>1065213</xdr:colOff>
      <xdr:row>48</xdr:row>
      <xdr:rowOff>1128712</xdr:rowOff>
    </xdr:to>
    <xdr:pic>
      <xdr:nvPicPr>
        <xdr:cNvPr id="69" name="Imagen 68"/>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3866813" y="51768375"/>
          <a:ext cx="914400" cy="1009650"/>
        </a:xfrm>
        <a:prstGeom prst="rect">
          <a:avLst/>
        </a:prstGeom>
      </xdr:spPr>
    </xdr:pic>
    <xdr:clientData/>
  </xdr:twoCellAnchor>
  <xdr:twoCellAnchor editAs="oneCell">
    <xdr:from>
      <xdr:col>9</xdr:col>
      <xdr:colOff>849312</xdr:colOff>
      <xdr:row>8</xdr:row>
      <xdr:rowOff>476250</xdr:rowOff>
    </xdr:from>
    <xdr:to>
      <xdr:col>9</xdr:col>
      <xdr:colOff>1535112</xdr:colOff>
      <xdr:row>9</xdr:row>
      <xdr:rowOff>992187</xdr:rowOff>
    </xdr:to>
    <xdr:pic>
      <xdr:nvPicPr>
        <xdr:cNvPr id="70" name="Imagen 69"/>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4565312" y="2111375"/>
          <a:ext cx="685800" cy="1000125"/>
        </a:xfrm>
        <a:prstGeom prst="rect">
          <a:avLst/>
        </a:prstGeom>
      </xdr:spPr>
    </xdr:pic>
    <xdr:clientData/>
  </xdr:twoCellAnchor>
  <xdr:twoCellAnchor editAs="oneCell">
    <xdr:from>
      <xdr:col>9</xdr:col>
      <xdr:colOff>769938</xdr:colOff>
      <xdr:row>11</xdr:row>
      <xdr:rowOff>103188</xdr:rowOff>
    </xdr:from>
    <xdr:to>
      <xdr:col>9</xdr:col>
      <xdr:colOff>1360488</xdr:colOff>
      <xdr:row>11</xdr:row>
      <xdr:rowOff>446088</xdr:rowOff>
    </xdr:to>
    <xdr:pic>
      <xdr:nvPicPr>
        <xdr:cNvPr id="71" name="Imagen 70"/>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485938" y="4762501"/>
          <a:ext cx="590550" cy="342900"/>
        </a:xfrm>
        <a:prstGeom prst="rect">
          <a:avLst/>
        </a:prstGeom>
      </xdr:spPr>
    </xdr:pic>
    <xdr:clientData/>
  </xdr:twoCellAnchor>
  <xdr:twoCellAnchor editAs="oneCell">
    <xdr:from>
      <xdr:col>9</xdr:col>
      <xdr:colOff>1103313</xdr:colOff>
      <xdr:row>12</xdr:row>
      <xdr:rowOff>31750</xdr:rowOff>
    </xdr:from>
    <xdr:to>
      <xdr:col>9</xdr:col>
      <xdr:colOff>1350963</xdr:colOff>
      <xdr:row>12</xdr:row>
      <xdr:rowOff>393700</xdr:rowOff>
    </xdr:to>
    <xdr:pic>
      <xdr:nvPicPr>
        <xdr:cNvPr id="72" name="Imagen 71"/>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819313" y="5961063"/>
          <a:ext cx="247650" cy="361950"/>
        </a:xfrm>
        <a:prstGeom prst="rect">
          <a:avLst/>
        </a:prstGeom>
      </xdr:spPr>
    </xdr:pic>
    <xdr:clientData/>
  </xdr:twoCellAnchor>
  <xdr:twoCellAnchor editAs="oneCell">
    <xdr:from>
      <xdr:col>9</xdr:col>
      <xdr:colOff>1158875</xdr:colOff>
      <xdr:row>13</xdr:row>
      <xdr:rowOff>7937</xdr:rowOff>
    </xdr:from>
    <xdr:to>
      <xdr:col>9</xdr:col>
      <xdr:colOff>1416050</xdr:colOff>
      <xdr:row>13</xdr:row>
      <xdr:rowOff>369887</xdr:rowOff>
    </xdr:to>
    <xdr:pic>
      <xdr:nvPicPr>
        <xdr:cNvPr id="73" name="Imagen 7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74875" y="7207250"/>
          <a:ext cx="257175" cy="361950"/>
        </a:xfrm>
        <a:prstGeom prst="rect">
          <a:avLst/>
        </a:prstGeom>
      </xdr:spPr>
    </xdr:pic>
    <xdr:clientData/>
  </xdr:twoCellAnchor>
  <xdr:twoCellAnchor editAs="oneCell">
    <xdr:from>
      <xdr:col>9</xdr:col>
      <xdr:colOff>198437</xdr:colOff>
      <xdr:row>44</xdr:row>
      <xdr:rowOff>142875</xdr:rowOff>
    </xdr:from>
    <xdr:to>
      <xdr:col>9</xdr:col>
      <xdr:colOff>1608137</xdr:colOff>
      <xdr:row>44</xdr:row>
      <xdr:rowOff>657225</xdr:rowOff>
    </xdr:to>
    <xdr:pic>
      <xdr:nvPicPr>
        <xdr:cNvPr id="74" name="Imagen 73"/>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3914437" y="46712188"/>
          <a:ext cx="1409700" cy="514350"/>
        </a:xfrm>
        <a:prstGeom prst="rect">
          <a:avLst/>
        </a:prstGeom>
      </xdr:spPr>
    </xdr:pic>
    <xdr:clientData/>
  </xdr:twoCellAnchor>
  <xdr:twoCellAnchor editAs="oneCell">
    <xdr:from>
      <xdr:col>9</xdr:col>
      <xdr:colOff>0</xdr:colOff>
      <xdr:row>49</xdr:row>
      <xdr:rowOff>0</xdr:rowOff>
    </xdr:from>
    <xdr:to>
      <xdr:col>9</xdr:col>
      <xdr:colOff>2105025</xdr:colOff>
      <xdr:row>49</xdr:row>
      <xdr:rowOff>514350</xdr:rowOff>
    </xdr:to>
    <xdr:pic>
      <xdr:nvPicPr>
        <xdr:cNvPr id="75" name="Imagen 74"/>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3716000" y="52919313"/>
          <a:ext cx="2105025" cy="514350"/>
        </a:xfrm>
        <a:prstGeom prst="rect">
          <a:avLst/>
        </a:prstGeom>
      </xdr:spPr>
    </xdr:pic>
    <xdr:clientData/>
  </xdr:twoCellAnchor>
  <xdr:twoCellAnchor editAs="oneCell">
    <xdr:from>
      <xdr:col>9</xdr:col>
      <xdr:colOff>0</xdr:colOff>
      <xdr:row>50</xdr:row>
      <xdr:rowOff>0</xdr:rowOff>
    </xdr:from>
    <xdr:to>
      <xdr:col>9</xdr:col>
      <xdr:colOff>2000250</xdr:colOff>
      <xdr:row>50</xdr:row>
      <xdr:rowOff>1009650</xdr:rowOff>
    </xdr:to>
    <xdr:pic>
      <xdr:nvPicPr>
        <xdr:cNvPr id="76" name="Imagen 75"/>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3716000" y="54189313"/>
          <a:ext cx="2000250" cy="1009650"/>
        </a:xfrm>
        <a:prstGeom prst="rect">
          <a:avLst/>
        </a:prstGeom>
      </xdr:spPr>
    </xdr:pic>
    <xdr:clientData/>
  </xdr:twoCellAnchor>
  <xdr:twoCellAnchor editAs="oneCell">
    <xdr:from>
      <xdr:col>9</xdr:col>
      <xdr:colOff>317499</xdr:colOff>
      <xdr:row>51</xdr:row>
      <xdr:rowOff>142874</xdr:rowOff>
    </xdr:from>
    <xdr:to>
      <xdr:col>9</xdr:col>
      <xdr:colOff>1908174</xdr:colOff>
      <xdr:row>51</xdr:row>
      <xdr:rowOff>1142999</xdr:rowOff>
    </xdr:to>
    <xdr:pic>
      <xdr:nvPicPr>
        <xdr:cNvPr id="77" name="Imagen 76"/>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4033499" y="55602187"/>
          <a:ext cx="1590675" cy="1000125"/>
        </a:xfrm>
        <a:prstGeom prst="rect">
          <a:avLst/>
        </a:prstGeom>
      </xdr:spPr>
    </xdr:pic>
    <xdr:clientData/>
  </xdr:twoCellAnchor>
  <xdr:twoCellAnchor editAs="oneCell">
    <xdr:from>
      <xdr:col>9</xdr:col>
      <xdr:colOff>142061</xdr:colOff>
      <xdr:row>52</xdr:row>
      <xdr:rowOff>157936</xdr:rowOff>
    </xdr:from>
    <xdr:to>
      <xdr:col>9</xdr:col>
      <xdr:colOff>2142311</xdr:colOff>
      <xdr:row>52</xdr:row>
      <xdr:rowOff>1167586</xdr:rowOff>
    </xdr:to>
    <xdr:pic>
      <xdr:nvPicPr>
        <xdr:cNvPr id="78" name="Imagen 77"/>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3858061" y="56887249"/>
          <a:ext cx="2000250" cy="1009650"/>
        </a:xfrm>
        <a:prstGeom prst="rect">
          <a:avLst/>
        </a:prstGeom>
      </xdr:spPr>
    </xdr:pic>
    <xdr:clientData/>
  </xdr:twoCellAnchor>
  <xdr:twoCellAnchor editAs="oneCell">
    <xdr:from>
      <xdr:col>9</xdr:col>
      <xdr:colOff>403186</xdr:colOff>
      <xdr:row>53</xdr:row>
      <xdr:rowOff>77749</xdr:rowOff>
    </xdr:from>
    <xdr:to>
      <xdr:col>9</xdr:col>
      <xdr:colOff>2022436</xdr:colOff>
      <xdr:row>53</xdr:row>
      <xdr:rowOff>1087399</xdr:rowOff>
    </xdr:to>
    <xdr:pic>
      <xdr:nvPicPr>
        <xdr:cNvPr id="79" name="Imagen 78"/>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4119186" y="58077062"/>
          <a:ext cx="1619250" cy="100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61" activePane="bottomLeft" state="frozen"/>
      <selection pane="bottomLeft" activeCell="J56" sqref="J5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18"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6"/>
      <c r="I1" s="36"/>
      <c r="J1" s="112"/>
      <c r="K1" s="14"/>
      <c r="L1" s="2" t="s">
        <v>5</v>
      </c>
      <c r="M1" s="2" t="str">
        <f>CONCATENATE('Definición técnica de imagenes'!$B$1," ",$G$5)</f>
        <v>Ubicación de la imagen en el recurso M7A</v>
      </c>
    </row>
    <row r="2" spans="1:16" ht="15.75" x14ac:dyDescent="0.25">
      <c r="A2" s="1"/>
      <c r="B2" s="3" t="s">
        <v>121</v>
      </c>
      <c r="C2" s="79" t="s">
        <v>21</v>
      </c>
      <c r="D2" s="80"/>
      <c r="F2" s="72" t="s">
        <v>0</v>
      </c>
      <c r="G2" s="73"/>
      <c r="H2" s="56"/>
      <c r="I2" s="56"/>
      <c r="J2" s="112"/>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1">
        <v>11</v>
      </c>
      <c r="D3" s="82"/>
      <c r="F3" s="74"/>
      <c r="G3" s="75"/>
      <c r="H3" s="56"/>
      <c r="I3" s="36"/>
      <c r="J3" s="112"/>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1" t="s">
        <v>187</v>
      </c>
      <c r="D4" s="82"/>
      <c r="E4" s="5"/>
      <c r="F4" s="35" t="s">
        <v>55</v>
      </c>
      <c r="G4" s="59" t="s">
        <v>56</v>
      </c>
      <c r="H4" s="56"/>
      <c r="I4" s="36"/>
      <c r="J4" s="112"/>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3"/>
      <c r="D5" s="84"/>
      <c r="E5" s="5"/>
      <c r="F5" s="35" t="str">
        <f>IF(G4="Recurso","Motor del recurso","")</f>
        <v>Motor del recurso</v>
      </c>
      <c r="G5" s="59" t="s">
        <v>58</v>
      </c>
      <c r="H5" s="56"/>
      <c r="I5" s="56"/>
      <c r="J5" s="112"/>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6"/>
      <c r="I6" s="36"/>
      <c r="J6" s="112"/>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2" t="s">
        <v>40</v>
      </c>
      <c r="C7" s="68" t="s">
        <v>188</v>
      </c>
      <c r="D7" s="21" t="s">
        <v>39</v>
      </c>
      <c r="F7" s="1"/>
      <c r="G7" s="1"/>
      <c r="H7" s="1"/>
      <c r="I7" s="1"/>
      <c r="J7" s="112"/>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6" t="s">
        <v>62</v>
      </c>
      <c r="G8" s="77"/>
      <c r="H8" s="77"/>
      <c r="I8" s="78"/>
      <c r="J8" s="113"/>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19" t="s">
        <v>2</v>
      </c>
      <c r="B9" s="17" t="s">
        <v>9</v>
      </c>
      <c r="C9" s="16" t="s">
        <v>3</v>
      </c>
      <c r="D9" s="16" t="s">
        <v>4</v>
      </c>
      <c r="E9" s="17" t="str">
        <f>IF($G$4="Recurso",$M$1,$L$1)</f>
        <v>Ubicación de la imagen en el recurso M7A</v>
      </c>
      <c r="F9" s="55" t="s">
        <v>61</v>
      </c>
      <c r="G9" s="55" t="s">
        <v>59</v>
      </c>
      <c r="H9" s="55" t="s">
        <v>60</v>
      </c>
      <c r="I9" s="104" t="s">
        <v>114</v>
      </c>
      <c r="J9" s="114" t="s">
        <v>6</v>
      </c>
      <c r="K9" s="106" t="s">
        <v>7</v>
      </c>
      <c r="O9" s="2" t="str">
        <f>'Definición técnica de imagenes'!A11</f>
        <v>M10B</v>
      </c>
    </row>
    <row r="10" spans="1:16" s="11" customFormat="1" ht="99.95" customHeight="1" x14ac:dyDescent="0.25">
      <c r="A10" s="12" t="str">
        <f>IF(OR(B10&lt;&gt;"",J10&lt;&gt;""),"IMG01","")</f>
        <v>IMG01</v>
      </c>
      <c r="B10" s="60" t="s">
        <v>189</v>
      </c>
      <c r="C10" s="18" t="str">
        <f t="shared" ref="C10:C41" si="0">IF(OR(B10&lt;&gt;"",J10&lt;&gt;""),IF($G$4="Recurso",CONCATENATE($G$4," ",$G$5),$G$4),"")</f>
        <v>Recurso M7A</v>
      </c>
      <c r="D10" s="61" t="s">
        <v>192</v>
      </c>
      <c r="E10" s="61" t="s">
        <v>155</v>
      </c>
      <c r="F10" s="13" t="str">
        <f t="shared" ref="F10" ca="1" si="1">IF(OR(B10&lt;&gt;"",J10&lt;&gt;""),CONCATENATE($C$7,"_",$A10,IF($G$4="Cuaderno de Estudio","_small",CONCATENATE(IF(I10="","","n"),IF(LEFT($G$5,1)="F",".jpg",".png")))),"")</f>
        <v>MA_11_01_REC60_IMG01n.png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MA_11_01_REC60_IMG01a.png</v>
      </c>
      <c r="I10" s="105"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3"/>
      <c r="K10" s="107"/>
      <c r="O10" s="2" t="str">
        <f>'Definición técnica de imagenes'!A12</f>
        <v>M12D</v>
      </c>
    </row>
    <row r="11" spans="1:16" s="11" customFormat="1" ht="99.95" customHeight="1" x14ac:dyDescent="0.25">
      <c r="A11" s="12" t="str">
        <f t="shared" ref="A11:A18" si="3">IF(OR(B11&lt;&gt;"",J11&lt;&gt;""),CONCATENATE(LEFT(A10,3),IF(MID(A10,4,2)+1&lt;10,CONCATENATE("0",MID(A10,4,2)+1))),"")</f>
        <v>IMG02</v>
      </c>
      <c r="B11" s="60" t="s">
        <v>189</v>
      </c>
      <c r="C11" s="18" t="str">
        <f t="shared" si="0"/>
        <v>Recurso M7A</v>
      </c>
      <c r="D11" s="61" t="s">
        <v>192</v>
      </c>
      <c r="E11" s="61" t="s">
        <v>67</v>
      </c>
      <c r="F11" s="13" t="str">
        <f t="shared" ref="F11:F74" ca="1" si="4">IF(OR(B11&lt;&gt;"",J11&lt;&gt;""),CONCATENATE($C$7,"_",$A11,IF($G$4="Cuaderno de Estudio","_small",CONCATENATE(IF(I11="","","n"),IF(LEFT($G$5,1)="F",".jpg",".png")))),"")</f>
        <v>MA_11_01_REC60_IMG02.png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05"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c r="K11" s="108"/>
      <c r="O11" s="2" t="str">
        <f>'Definición técnica de imagenes'!A13</f>
        <v>M101</v>
      </c>
    </row>
    <row r="12" spans="1:16" s="11" customFormat="1" ht="99.95" customHeight="1" x14ac:dyDescent="0.25">
      <c r="A12" s="12" t="str">
        <f t="shared" si="3"/>
        <v>IMG03</v>
      </c>
      <c r="B12" s="60" t="s">
        <v>189</v>
      </c>
      <c r="C12" s="18" t="str">
        <f t="shared" si="0"/>
        <v>Recurso M7A</v>
      </c>
      <c r="D12" s="61" t="s">
        <v>192</v>
      </c>
      <c r="E12" s="61" t="s">
        <v>67</v>
      </c>
      <c r="F12" s="13" t="str">
        <f t="shared" ca="1" si="4"/>
        <v>MA_11_01_REC60_IMG03.png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05"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c r="K12" s="107"/>
      <c r="O12" s="2" t="str">
        <f>'Definición técnica de imagenes'!A18</f>
        <v>Diaporama F1</v>
      </c>
    </row>
    <row r="13" spans="1:16" s="11" customFormat="1" ht="99.95" customHeight="1" x14ac:dyDescent="0.25">
      <c r="A13" s="12" t="str">
        <f t="shared" si="3"/>
        <v>IMG04</v>
      </c>
      <c r="B13" s="60" t="s">
        <v>189</v>
      </c>
      <c r="C13" s="18" t="str">
        <f t="shared" si="0"/>
        <v>Recurso M7A</v>
      </c>
      <c r="D13" s="61" t="s">
        <v>192</v>
      </c>
      <c r="E13" s="61" t="s">
        <v>67</v>
      </c>
      <c r="F13" s="13" t="str">
        <f t="shared" ca="1" si="4"/>
        <v>MA_11_01_REC60_IMG04.png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05"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c r="K13" s="107"/>
      <c r="O13" s="2" t="str">
        <f>'Definición técnica de imagenes'!A19</f>
        <v>F4</v>
      </c>
    </row>
    <row r="14" spans="1:16" s="11" customFormat="1" ht="99.95" customHeight="1" x14ac:dyDescent="0.25">
      <c r="A14" s="12" t="str">
        <f t="shared" si="3"/>
        <v>IMG05</v>
      </c>
      <c r="B14" s="60" t="s">
        <v>189</v>
      </c>
      <c r="C14" s="18" t="str">
        <f t="shared" si="0"/>
        <v>Recurso M7A</v>
      </c>
      <c r="D14" s="61" t="s">
        <v>192</v>
      </c>
      <c r="E14" s="61" t="s">
        <v>67</v>
      </c>
      <c r="F14" s="13" t="str">
        <f t="shared" ca="1" si="4"/>
        <v>MA_11_01_REC60_IMG05.png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05"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c r="K14" s="107"/>
      <c r="O14" s="2" t="str">
        <f>'Definición técnica de imagenes'!A22</f>
        <v>F6</v>
      </c>
    </row>
    <row r="15" spans="1:16" s="11" customFormat="1" ht="99.95" customHeight="1" x14ac:dyDescent="0.25">
      <c r="A15" s="12" t="str">
        <f t="shared" si="3"/>
        <v>IMG06</v>
      </c>
      <c r="B15" s="60" t="s">
        <v>189</v>
      </c>
      <c r="C15" s="18" t="str">
        <f t="shared" si="0"/>
        <v>Recurso M7A</v>
      </c>
      <c r="D15" s="61" t="s">
        <v>190</v>
      </c>
      <c r="E15" s="61" t="s">
        <v>155</v>
      </c>
      <c r="F15" s="13" t="str">
        <f t="shared" ca="1" si="4"/>
        <v>MA_11_01_REC60_IMG06n.png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MA_11_01_REC60_IMG06a.png</v>
      </c>
      <c r="I15" s="105"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3"/>
      <c r="K15" s="109"/>
      <c r="O15" s="2" t="str">
        <f>'Definición técnica de imagenes'!A24</f>
        <v>F6B</v>
      </c>
    </row>
    <row r="16" spans="1:16" s="11" customFormat="1" ht="99.95" customHeight="1" x14ac:dyDescent="0.3">
      <c r="A16" s="12" t="str">
        <f t="shared" si="3"/>
        <v>IMG07</v>
      </c>
      <c r="B16" s="60" t="s">
        <v>189</v>
      </c>
      <c r="C16" s="18" t="str">
        <f t="shared" si="0"/>
        <v>Recurso M7A</v>
      </c>
      <c r="D16" s="61" t="s">
        <v>190</v>
      </c>
      <c r="E16" s="61" t="s">
        <v>67</v>
      </c>
      <c r="F16" s="13" t="str">
        <f t="shared" ca="1" si="4"/>
        <v>MA_11_01_REC60_IMG07.png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05"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110"/>
      <c r="O16" s="2" t="str">
        <f>'Definición técnica de imagenes'!A25</f>
        <v>F7</v>
      </c>
    </row>
    <row r="17" spans="1:15" s="11" customFormat="1" ht="99.95" customHeight="1" x14ac:dyDescent="0.25">
      <c r="A17" s="12" t="str">
        <f t="shared" si="3"/>
        <v>IMG08</v>
      </c>
      <c r="B17" s="60" t="s">
        <v>189</v>
      </c>
      <c r="C17" s="18" t="str">
        <f t="shared" si="0"/>
        <v>Recurso M7A</v>
      </c>
      <c r="D17" s="61" t="s">
        <v>190</v>
      </c>
      <c r="E17" s="61" t="s">
        <v>67</v>
      </c>
      <c r="F17" s="13" t="str">
        <f t="shared" ca="1" si="4"/>
        <v>MA_11_01_REC60_IMG08.png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05"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109"/>
      <c r="O17" s="2" t="str">
        <f>'Definición técnica de imagenes'!A27</f>
        <v>F7B</v>
      </c>
    </row>
    <row r="18" spans="1:15" s="11" customFormat="1" ht="99.95" customHeight="1" x14ac:dyDescent="0.25">
      <c r="A18" s="12" t="str">
        <f t="shared" si="3"/>
        <v>IMG09</v>
      </c>
      <c r="B18" s="60" t="s">
        <v>189</v>
      </c>
      <c r="C18" s="18" t="str">
        <f t="shared" si="0"/>
        <v>Recurso M7A</v>
      </c>
      <c r="D18" s="61" t="s">
        <v>190</v>
      </c>
      <c r="E18" s="61" t="s">
        <v>67</v>
      </c>
      <c r="F18" s="13" t="str">
        <f t="shared" ca="1" si="4"/>
        <v>MA_11_01_REC60_IMG09.png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05"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109"/>
      <c r="O18" s="2" t="str">
        <f>'Definición técnica de imagenes'!A30</f>
        <v>F8</v>
      </c>
    </row>
    <row r="19" spans="1:15" s="11" customFormat="1" ht="99.95" customHeight="1" x14ac:dyDescent="0.3">
      <c r="A19" s="12" t="str">
        <f t="shared" ref="A19:A50" si="6">IF(OR(B19&lt;&gt;"",J19&lt;&gt;""),CONCATENATE(LEFT(A18,3),IF(MID(A18,4,2)+1&lt;10,CONCATENATE("0",MID(A18,4,2)+1),MID(A18,4,2)+1)),"")</f>
        <v>IMG10</v>
      </c>
      <c r="B19" s="60" t="s">
        <v>189</v>
      </c>
      <c r="C19" s="18" t="str">
        <f t="shared" si="0"/>
        <v>Recurso M7A</v>
      </c>
      <c r="D19" s="61" t="s">
        <v>190</v>
      </c>
      <c r="E19" s="61" t="s">
        <v>67</v>
      </c>
      <c r="F19" s="13" t="str">
        <f t="shared" ca="1" si="4"/>
        <v>MA_11_01_REC60_IMG10.png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05"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110"/>
      <c r="O19" s="2" t="str">
        <f>'Definición técnica de imagenes'!A31</f>
        <v>F10</v>
      </c>
    </row>
    <row r="20" spans="1:15" s="11" customFormat="1" ht="99.95" customHeight="1" x14ac:dyDescent="0.25">
      <c r="A20" s="12" t="str">
        <f t="shared" si="6"/>
        <v>IMG11</v>
      </c>
      <c r="B20" s="60" t="s">
        <v>189</v>
      </c>
      <c r="C20" s="18" t="str">
        <f t="shared" si="0"/>
        <v>Recurso M7A</v>
      </c>
      <c r="D20" s="61" t="s">
        <v>190</v>
      </c>
      <c r="E20" s="61" t="s">
        <v>155</v>
      </c>
      <c r="F20" s="13" t="str">
        <f t="shared" ca="1" si="4"/>
        <v>MA_11_01_REC60_IMG11n.png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MA_11_01_REC60_IMG11a.png</v>
      </c>
      <c r="I20" s="105"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103"/>
      <c r="K20" s="109"/>
      <c r="O20" s="2" t="str">
        <f>'Definición técnica de imagenes'!A32</f>
        <v>F10B</v>
      </c>
    </row>
    <row r="21" spans="1:15" s="11" customFormat="1" ht="99.95" customHeight="1" x14ac:dyDescent="0.25">
      <c r="A21" s="12" t="str">
        <f t="shared" si="6"/>
        <v>IMG12</v>
      </c>
      <c r="B21" s="60" t="s">
        <v>189</v>
      </c>
      <c r="C21" s="18" t="str">
        <f t="shared" si="0"/>
        <v>Recurso M7A</v>
      </c>
      <c r="D21" s="61" t="s">
        <v>190</v>
      </c>
      <c r="E21" s="61" t="s">
        <v>67</v>
      </c>
      <c r="F21" s="13" t="str">
        <f t="shared" ca="1" si="4"/>
        <v>MA_11_01_REC60_IMG12.png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05"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109"/>
      <c r="O21" s="2" t="str">
        <f>'Definición técnica de imagenes'!A33</f>
        <v>F11</v>
      </c>
    </row>
    <row r="22" spans="1:15" s="11" customFormat="1" ht="99.95" customHeight="1" x14ac:dyDescent="0.25">
      <c r="A22" s="12" t="str">
        <f t="shared" si="6"/>
        <v>IMG13</v>
      </c>
      <c r="B22" s="60" t="s">
        <v>189</v>
      </c>
      <c r="C22" s="18" t="str">
        <f t="shared" si="0"/>
        <v>Recurso M7A</v>
      </c>
      <c r="D22" s="61" t="s">
        <v>190</v>
      </c>
      <c r="E22" s="61" t="s">
        <v>67</v>
      </c>
      <c r="F22" s="13" t="str">
        <f t="shared" ca="1" si="4"/>
        <v>MA_11_01_REC60_IMG13.png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05"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115"/>
      <c r="K22" s="111"/>
      <c r="O22" s="2" t="str">
        <f>'Definición técnica de imagenes'!A34</f>
        <v>F12</v>
      </c>
    </row>
    <row r="23" spans="1:15" s="11" customFormat="1" ht="99.95" customHeight="1" x14ac:dyDescent="0.25">
      <c r="A23" s="12" t="str">
        <f t="shared" si="6"/>
        <v>IMG14</v>
      </c>
      <c r="B23" s="60" t="s">
        <v>189</v>
      </c>
      <c r="C23" s="18" t="str">
        <f t="shared" si="0"/>
        <v>Recurso M7A</v>
      </c>
      <c r="D23" s="61" t="s">
        <v>190</v>
      </c>
      <c r="E23" s="61" t="s">
        <v>67</v>
      </c>
      <c r="F23" s="13" t="str">
        <f t="shared" ca="1" si="4"/>
        <v>MA_11_01_REC60_IMG14.png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05"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2"/>
      <c r="K23" s="107"/>
      <c r="O23" s="2" t="str">
        <f>'Definición técnica de imagenes'!A35</f>
        <v>F13</v>
      </c>
    </row>
    <row r="24" spans="1:15" s="11" customFormat="1" ht="99.95" customHeight="1" x14ac:dyDescent="0.25">
      <c r="A24" s="12" t="str">
        <f t="shared" si="6"/>
        <v>IMG15</v>
      </c>
      <c r="B24" s="60" t="s">
        <v>189</v>
      </c>
      <c r="C24" s="18" t="str">
        <f t="shared" si="0"/>
        <v>Recurso M7A</v>
      </c>
      <c r="D24" s="61" t="s">
        <v>190</v>
      </c>
      <c r="E24" s="61" t="s">
        <v>67</v>
      </c>
      <c r="F24" s="13" t="str">
        <f t="shared" ca="1" si="4"/>
        <v>MA_11_01_REC60_IMG15.png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05"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1"/>
      <c r="K24" s="108"/>
      <c r="O24" s="2" t="str">
        <f>'Definición técnica de imagenes'!A37</f>
        <v>F13B</v>
      </c>
    </row>
    <row r="25" spans="1:15" s="11" customFormat="1" ht="99.95" customHeight="1" x14ac:dyDescent="0.25">
      <c r="A25" s="12" t="str">
        <f t="shared" si="6"/>
        <v>IMG16</v>
      </c>
      <c r="B25" s="60" t="s">
        <v>189</v>
      </c>
      <c r="C25" s="18" t="str">
        <f t="shared" si="0"/>
        <v>Recurso M7A</v>
      </c>
      <c r="D25" s="61" t="s">
        <v>190</v>
      </c>
      <c r="E25" s="61" t="s">
        <v>155</v>
      </c>
      <c r="F25" s="13" t="str">
        <f t="shared" ca="1" si="4"/>
        <v>MA_11_01_REC60_IMG16n.png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MA_11_01_REC60_IMG16a.png</v>
      </c>
      <c r="I25" s="105"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103"/>
      <c r="K25" s="107"/>
    </row>
    <row r="26" spans="1:15" s="11" customFormat="1" ht="99.95" customHeight="1" x14ac:dyDescent="0.25">
      <c r="A26" s="12" t="str">
        <f t="shared" si="6"/>
        <v>IMG17</v>
      </c>
      <c r="B26" s="60" t="s">
        <v>189</v>
      </c>
      <c r="C26" s="18" t="str">
        <f t="shared" si="0"/>
        <v>Recurso M7A</v>
      </c>
      <c r="D26" s="61" t="s">
        <v>190</v>
      </c>
      <c r="E26" s="61" t="s">
        <v>67</v>
      </c>
      <c r="F26" s="13" t="str">
        <f t="shared" ca="1" si="4"/>
        <v>MA_11_01_REC60_IMG17.png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05"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115"/>
      <c r="K26" s="107"/>
    </row>
    <row r="27" spans="1:15" s="11" customFormat="1" ht="99.95" customHeight="1" x14ac:dyDescent="0.25">
      <c r="A27" s="12" t="str">
        <f t="shared" si="6"/>
        <v>IMG18</v>
      </c>
      <c r="B27" s="60" t="s">
        <v>189</v>
      </c>
      <c r="C27" s="18" t="str">
        <f t="shared" si="0"/>
        <v>Recurso M7A</v>
      </c>
      <c r="D27" s="61" t="s">
        <v>190</v>
      </c>
      <c r="E27" s="61" t="s">
        <v>67</v>
      </c>
      <c r="F27" s="13" t="str">
        <f t="shared" ca="1" si="4"/>
        <v>MA_11_01_REC60_IMG18.png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05"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116"/>
      <c r="K27" s="107"/>
      <c r="O27" s="2"/>
    </row>
    <row r="28" spans="1:15" s="11" customFormat="1" ht="99.95" customHeight="1" x14ac:dyDescent="0.25">
      <c r="A28" s="12" t="str">
        <f t="shared" si="6"/>
        <v>IMG19</v>
      </c>
      <c r="B28" s="60" t="s">
        <v>189</v>
      </c>
      <c r="C28" s="18" t="str">
        <f t="shared" si="0"/>
        <v>Recurso M7A</v>
      </c>
      <c r="D28" s="61" t="s">
        <v>190</v>
      </c>
      <c r="E28" s="61" t="s">
        <v>67</v>
      </c>
      <c r="F28" s="13" t="str">
        <f t="shared" ca="1" si="4"/>
        <v>MA_11_01_REC60_IMG19.png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05"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2"/>
      <c r="K28" s="107"/>
    </row>
    <row r="29" spans="1:15" s="11" customFormat="1" ht="99.95" customHeight="1" x14ac:dyDescent="0.25">
      <c r="A29" s="12" t="str">
        <f t="shared" si="6"/>
        <v>IMG20</v>
      </c>
      <c r="B29" s="60" t="s">
        <v>189</v>
      </c>
      <c r="C29" s="18" t="str">
        <f t="shared" si="0"/>
        <v>Recurso M7A</v>
      </c>
      <c r="D29" s="61" t="s">
        <v>190</v>
      </c>
      <c r="E29" s="61" t="s">
        <v>67</v>
      </c>
      <c r="F29" s="13" t="str">
        <f t="shared" ca="1" si="4"/>
        <v>MA_11_01_REC60_IMG20.png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05"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2"/>
      <c r="K29" s="107"/>
    </row>
    <row r="30" spans="1:15" s="11" customFormat="1" ht="99.95" customHeight="1" x14ac:dyDescent="0.25">
      <c r="A30" s="12" t="str">
        <f t="shared" si="6"/>
        <v>IMG21</v>
      </c>
      <c r="B30" s="60" t="s">
        <v>189</v>
      </c>
      <c r="C30" s="18" t="str">
        <f t="shared" si="0"/>
        <v>Recurso M7A</v>
      </c>
      <c r="D30" s="61" t="s">
        <v>190</v>
      </c>
      <c r="E30" s="61" t="s">
        <v>155</v>
      </c>
      <c r="F30" s="13" t="str">
        <f t="shared" ca="1" si="4"/>
        <v>MA_11_01_REC60_IMG21n.png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MA_11_01_REC60_IMG21a.png</v>
      </c>
      <c r="I30" s="105"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103"/>
      <c r="K30" s="107"/>
    </row>
    <row r="31" spans="1:15" s="11" customFormat="1" ht="99.95" customHeight="1" x14ac:dyDescent="0.25">
      <c r="A31" s="12" t="str">
        <f t="shared" si="6"/>
        <v>IMG22</v>
      </c>
      <c r="B31" s="60" t="s">
        <v>189</v>
      </c>
      <c r="C31" s="18" t="str">
        <f t="shared" si="0"/>
        <v>Recurso M7A</v>
      </c>
      <c r="D31" s="61" t="s">
        <v>190</v>
      </c>
      <c r="E31" s="61" t="s">
        <v>67</v>
      </c>
      <c r="F31" s="13" t="str">
        <f t="shared" ca="1" si="4"/>
        <v>MA_11_01_REC60_IMG22.png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05"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115"/>
      <c r="K31" s="107"/>
    </row>
    <row r="32" spans="1:15" s="11" customFormat="1" ht="99.95" customHeight="1" x14ac:dyDescent="0.25">
      <c r="A32" s="12" t="str">
        <f t="shared" si="6"/>
        <v>IMG23</v>
      </c>
      <c r="B32" s="60" t="s">
        <v>189</v>
      </c>
      <c r="C32" s="18" t="str">
        <f t="shared" si="0"/>
        <v>Recurso M7A</v>
      </c>
      <c r="D32" s="61" t="s">
        <v>190</v>
      </c>
      <c r="E32" s="61" t="s">
        <v>67</v>
      </c>
      <c r="F32" s="13" t="str">
        <f t="shared" ca="1" si="4"/>
        <v>MA_11_01_REC60_IMG23.png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05"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115"/>
      <c r="K32" s="107"/>
    </row>
    <row r="33" spans="1:15" s="11" customFormat="1" ht="99.95" customHeight="1" x14ac:dyDescent="0.25">
      <c r="A33" s="12" t="str">
        <f t="shared" si="6"/>
        <v>IMG24</v>
      </c>
      <c r="B33" s="60" t="s">
        <v>189</v>
      </c>
      <c r="C33" s="18" t="str">
        <f t="shared" si="0"/>
        <v>Recurso M7A</v>
      </c>
      <c r="D33" s="61" t="s">
        <v>190</v>
      </c>
      <c r="E33" s="61" t="s">
        <v>67</v>
      </c>
      <c r="F33" s="13" t="str">
        <f t="shared" ca="1" si="4"/>
        <v>MA_11_01_REC60_IMG24.png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05"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2"/>
      <c r="K33" s="107"/>
    </row>
    <row r="34" spans="1:15" s="11" customFormat="1" ht="99.95" customHeight="1" x14ac:dyDescent="0.25">
      <c r="A34" s="12" t="str">
        <f t="shared" si="6"/>
        <v>IMG25</v>
      </c>
      <c r="B34" s="60" t="s">
        <v>189</v>
      </c>
      <c r="C34" s="18" t="str">
        <f t="shared" si="0"/>
        <v>Recurso M7A</v>
      </c>
      <c r="D34" s="61" t="s">
        <v>190</v>
      </c>
      <c r="E34" s="61" t="s">
        <v>67</v>
      </c>
      <c r="F34" s="13" t="str">
        <f t="shared" ca="1" si="4"/>
        <v>MA_11_01_REC60_IMG25.png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05"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116"/>
      <c r="K34" s="107"/>
      <c r="O34" s="2"/>
    </row>
    <row r="35" spans="1:15" s="11" customFormat="1" ht="99.95" customHeight="1" x14ac:dyDescent="0.25">
      <c r="A35" s="12" t="str">
        <f t="shared" si="6"/>
        <v>IMG26</v>
      </c>
      <c r="B35" s="60" t="s">
        <v>189</v>
      </c>
      <c r="C35" s="18" t="str">
        <f t="shared" si="0"/>
        <v>Recurso M7A</v>
      </c>
      <c r="D35" s="61" t="s">
        <v>190</v>
      </c>
      <c r="E35" s="61" t="s">
        <v>155</v>
      </c>
      <c r="F35" s="13" t="str">
        <f t="shared" ca="1" si="4"/>
        <v>MA_11_01_REC60_IMG26n.png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MA_11_01_REC60_IMG26a.png</v>
      </c>
      <c r="I35" s="105"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103"/>
      <c r="K35" s="108"/>
      <c r="O35" s="2"/>
    </row>
    <row r="36" spans="1:15" s="11" customFormat="1" ht="99.95" customHeight="1" x14ac:dyDescent="0.25">
      <c r="A36" s="12" t="str">
        <f t="shared" si="6"/>
        <v>IMG27</v>
      </c>
      <c r="B36" s="60" t="s">
        <v>189</v>
      </c>
      <c r="C36" s="18" t="str">
        <f t="shared" si="0"/>
        <v>Recurso M7A</v>
      </c>
      <c r="D36" s="61" t="s">
        <v>190</v>
      </c>
      <c r="E36" s="61" t="s">
        <v>67</v>
      </c>
      <c r="F36" s="13" t="str">
        <f t="shared" ca="1" si="4"/>
        <v>MA_11_01_REC60_IMG27.png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05"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1"/>
      <c r="K36" s="108"/>
      <c r="O36" s="2"/>
    </row>
    <row r="37" spans="1:15" s="11" customFormat="1" ht="99.95" customHeight="1" x14ac:dyDescent="0.25">
      <c r="A37" s="12" t="str">
        <f t="shared" si="6"/>
        <v>IMG28</v>
      </c>
      <c r="B37" s="60" t="s">
        <v>189</v>
      </c>
      <c r="C37" s="18" t="str">
        <f t="shared" si="0"/>
        <v>Recurso M7A</v>
      </c>
      <c r="D37" s="61" t="s">
        <v>190</v>
      </c>
      <c r="E37" s="61" t="s">
        <v>67</v>
      </c>
      <c r="F37" s="13" t="str">
        <f t="shared" ca="1" si="4"/>
        <v>MA_11_01_REC60_IMG28.png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05"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116"/>
      <c r="K37" s="108"/>
    </row>
    <row r="38" spans="1:15" s="11" customFormat="1" ht="99.95" customHeight="1" x14ac:dyDescent="0.25">
      <c r="A38" s="12" t="str">
        <f t="shared" si="6"/>
        <v>IMG29</v>
      </c>
      <c r="B38" s="60" t="s">
        <v>189</v>
      </c>
      <c r="C38" s="18" t="str">
        <f t="shared" si="0"/>
        <v>Recurso M7A</v>
      </c>
      <c r="D38" s="61" t="s">
        <v>190</v>
      </c>
      <c r="E38" s="61" t="s">
        <v>67</v>
      </c>
      <c r="F38" s="13" t="str">
        <f t="shared" ca="1" si="4"/>
        <v>MA_11_01_REC60_IMG29.png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05"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5"/>
      <c r="K38" s="108"/>
    </row>
    <row r="39" spans="1:15" s="11" customFormat="1" ht="99.95" customHeight="1" x14ac:dyDescent="0.25">
      <c r="A39" s="12" t="str">
        <f t="shared" si="6"/>
        <v>IMG30</v>
      </c>
      <c r="B39" s="60" t="s">
        <v>189</v>
      </c>
      <c r="C39" s="18" t="str">
        <f t="shared" si="0"/>
        <v>Recurso M7A</v>
      </c>
      <c r="D39" s="61" t="s">
        <v>190</v>
      </c>
      <c r="E39" s="61" t="s">
        <v>67</v>
      </c>
      <c r="F39" s="13" t="str">
        <f t="shared" ca="1" si="4"/>
        <v>MA_11_01_REC60_IMG30.png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05"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1"/>
      <c r="K39" s="108"/>
    </row>
    <row r="40" spans="1:15" s="11" customFormat="1" ht="99.95" customHeight="1" x14ac:dyDescent="0.25">
      <c r="A40" s="12" t="str">
        <f t="shared" si="6"/>
        <v>IMG31</v>
      </c>
      <c r="B40" s="60" t="s">
        <v>189</v>
      </c>
      <c r="C40" s="18" t="str">
        <f t="shared" si="0"/>
        <v>Recurso M7A</v>
      </c>
      <c r="D40" s="61" t="s">
        <v>190</v>
      </c>
      <c r="E40" s="61" t="s">
        <v>155</v>
      </c>
      <c r="F40" s="13" t="str">
        <f t="shared" ca="1" si="4"/>
        <v>MA_11_01_REC60_IMG31n.png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MA_11_01_REC60_IMG31a.png</v>
      </c>
      <c r="I40" s="105"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s="103"/>
      <c r="K40" s="108"/>
    </row>
    <row r="41" spans="1:15" s="11" customFormat="1" ht="99.95" customHeight="1" x14ac:dyDescent="0.25">
      <c r="A41" s="12" t="str">
        <f t="shared" si="6"/>
        <v>IMG32</v>
      </c>
      <c r="B41" s="60" t="s">
        <v>189</v>
      </c>
      <c r="C41" s="18" t="str">
        <f t="shared" si="0"/>
        <v>Recurso M7A</v>
      </c>
      <c r="D41" s="61" t="s">
        <v>190</v>
      </c>
      <c r="E41" s="61" t="s">
        <v>67</v>
      </c>
      <c r="F41" s="13" t="str">
        <f t="shared" ca="1" si="4"/>
        <v>MA_11_01_REC60_IMG32.png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05"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1"/>
      <c r="K41" s="108"/>
    </row>
    <row r="42" spans="1:15" s="11" customFormat="1" ht="99.95" customHeight="1" x14ac:dyDescent="0.25">
      <c r="A42" s="12" t="str">
        <f t="shared" si="6"/>
        <v>IMG33</v>
      </c>
      <c r="B42" s="60" t="s">
        <v>189</v>
      </c>
      <c r="C42" s="18" t="str">
        <f t="shared" ref="C42:C73" si="7">IF(OR(B42&lt;&gt;"",J42&lt;&gt;""),IF($G$4="Recurso",CONCATENATE($G$4," ",$G$5),$G$4),"")</f>
        <v>Recurso M7A</v>
      </c>
      <c r="D42" s="61" t="s">
        <v>190</v>
      </c>
      <c r="E42" s="61" t="s">
        <v>67</v>
      </c>
      <c r="F42" s="13" t="str">
        <f t="shared" ca="1" si="4"/>
        <v>MA_11_01_REC60_IMG33.png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05"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115"/>
      <c r="K42" s="108"/>
    </row>
    <row r="43" spans="1:15" s="11" customFormat="1" ht="99.95" customHeight="1" x14ac:dyDescent="0.25">
      <c r="A43" s="12" t="str">
        <f t="shared" si="6"/>
        <v>IMG34</v>
      </c>
      <c r="B43" s="60" t="s">
        <v>189</v>
      </c>
      <c r="C43" s="18" t="str">
        <f t="shared" si="7"/>
        <v>Recurso M7A</v>
      </c>
      <c r="D43" s="61" t="s">
        <v>190</v>
      </c>
      <c r="E43" s="61" t="s">
        <v>67</v>
      </c>
      <c r="F43" s="13" t="str">
        <f t="shared" ca="1" si="4"/>
        <v>MA_11_01_REC60_IMG34.png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05"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115"/>
      <c r="K43" s="108"/>
    </row>
    <row r="44" spans="1:15" s="11" customFormat="1" ht="99.95" customHeight="1" x14ac:dyDescent="0.25">
      <c r="A44" s="12" t="str">
        <f t="shared" si="6"/>
        <v>IMG35</v>
      </c>
      <c r="B44" s="60" t="s">
        <v>189</v>
      </c>
      <c r="C44" s="18" t="str">
        <f t="shared" si="7"/>
        <v>Recurso M7A</v>
      </c>
      <c r="D44" s="61" t="s">
        <v>190</v>
      </c>
      <c r="E44" s="61" t="s">
        <v>67</v>
      </c>
      <c r="F44" s="13" t="str">
        <f t="shared" ca="1" si="4"/>
        <v>MA_11_01_REC60_IMG35.png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05"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1"/>
      <c r="K44" s="108"/>
    </row>
    <row r="45" spans="1:15" s="11" customFormat="1" ht="99.95" customHeight="1" x14ac:dyDescent="0.25">
      <c r="A45" s="12" t="str">
        <f t="shared" si="6"/>
        <v>IMG36</v>
      </c>
      <c r="B45" s="60" t="s">
        <v>189</v>
      </c>
      <c r="C45" s="18" t="str">
        <f t="shared" si="7"/>
        <v>Recurso M7A</v>
      </c>
      <c r="D45" s="61" t="s">
        <v>190</v>
      </c>
      <c r="E45" s="61" t="s">
        <v>155</v>
      </c>
      <c r="F45" s="13" t="str">
        <f t="shared" ca="1" si="4"/>
        <v>MA_11_01_REC60_IMG36n.png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MA_11_01_REC60_IMG36a.png</v>
      </c>
      <c r="I45" s="105"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s="61"/>
      <c r="K45" s="108"/>
    </row>
    <row r="46" spans="1:15" s="11" customFormat="1" ht="99.95" customHeight="1" x14ac:dyDescent="0.25">
      <c r="A46" s="12" t="str">
        <f t="shared" si="6"/>
        <v>IMG37</v>
      </c>
      <c r="B46" s="60" t="s">
        <v>189</v>
      </c>
      <c r="C46" s="18" t="str">
        <f t="shared" si="7"/>
        <v>Recurso M7A</v>
      </c>
      <c r="D46" s="61" t="s">
        <v>190</v>
      </c>
      <c r="E46" s="61" t="s">
        <v>67</v>
      </c>
      <c r="F46" s="13" t="str">
        <f t="shared" ca="1" si="4"/>
        <v>MA_11_01_REC60_IMG37.png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05"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1"/>
      <c r="K46" s="108"/>
    </row>
    <row r="47" spans="1:15" s="11" customFormat="1" ht="99.95" customHeight="1" x14ac:dyDescent="0.25">
      <c r="A47" s="12" t="str">
        <f t="shared" si="6"/>
        <v>IMG38</v>
      </c>
      <c r="B47" s="60" t="s">
        <v>189</v>
      </c>
      <c r="C47" s="18" t="str">
        <f t="shared" si="7"/>
        <v>Recurso M7A</v>
      </c>
      <c r="D47" s="61" t="s">
        <v>190</v>
      </c>
      <c r="E47" s="61" t="s">
        <v>67</v>
      </c>
      <c r="F47" s="13" t="str">
        <f t="shared" ca="1" si="4"/>
        <v>MA_11_01_REC60_IMG38.png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05"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1"/>
      <c r="K47" s="108"/>
    </row>
    <row r="48" spans="1:15" s="11" customFormat="1" ht="99.95" customHeight="1" x14ac:dyDescent="0.25">
      <c r="A48" s="12" t="str">
        <f t="shared" si="6"/>
        <v>IMG39</v>
      </c>
      <c r="B48" s="60" t="s">
        <v>189</v>
      </c>
      <c r="C48" s="18" t="str">
        <f t="shared" si="7"/>
        <v>Recurso M7A</v>
      </c>
      <c r="D48" s="61" t="s">
        <v>190</v>
      </c>
      <c r="E48" s="61" t="s">
        <v>67</v>
      </c>
      <c r="F48" s="13" t="str">
        <f t="shared" ca="1" si="4"/>
        <v>MA_11_01_REC60_IMG39.png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05"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1"/>
      <c r="K48" s="108"/>
    </row>
    <row r="49" spans="1:11" s="11" customFormat="1" ht="99.95" customHeight="1" x14ac:dyDescent="0.25">
      <c r="A49" s="12" t="str">
        <f t="shared" si="6"/>
        <v>IMG40</v>
      </c>
      <c r="B49" s="60" t="s">
        <v>189</v>
      </c>
      <c r="C49" s="18" t="str">
        <f t="shared" si="7"/>
        <v>Recurso M7A</v>
      </c>
      <c r="D49" s="61" t="s">
        <v>190</v>
      </c>
      <c r="E49" s="61" t="s">
        <v>67</v>
      </c>
      <c r="F49" s="13" t="str">
        <f t="shared" ca="1" si="4"/>
        <v>MA_11_01_REC60_IMG40.png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05"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1"/>
      <c r="K49" s="108"/>
    </row>
    <row r="50" spans="1:11" s="11" customFormat="1" ht="99.95" customHeight="1" x14ac:dyDescent="0.25">
      <c r="A50" s="12" t="str">
        <f t="shared" si="6"/>
        <v>IMG41</v>
      </c>
      <c r="B50" s="60" t="s">
        <v>189</v>
      </c>
      <c r="C50" s="18" t="str">
        <f t="shared" si="7"/>
        <v>Recurso M7A</v>
      </c>
      <c r="D50" s="61" t="s">
        <v>190</v>
      </c>
      <c r="E50" s="61" t="s">
        <v>155</v>
      </c>
      <c r="F50" s="13" t="str">
        <f t="shared" ca="1" si="4"/>
        <v>MA_11_01_REC60_IMG41n.png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MA_11_01_REC60_IMG41a.png</v>
      </c>
      <c r="I50" s="105"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s="61"/>
      <c r="K50" s="108"/>
    </row>
    <row r="51" spans="1:11" s="11" customFormat="1" ht="99.95" customHeight="1" x14ac:dyDescent="0.25">
      <c r="A51" s="12" t="str">
        <f t="shared" ref="A51:A82" si="8">IF(OR(B51&lt;&gt;"",J51&lt;&gt;""),CONCATENATE(LEFT(A50,3),IF(MID(A50,4,2)+1&lt;10,CONCATENATE("0",MID(A50,4,2)+1),MID(A50,4,2)+1)),"")</f>
        <v>IMG42</v>
      </c>
      <c r="B51" s="60" t="s">
        <v>189</v>
      </c>
      <c r="C51" s="18" t="str">
        <f t="shared" si="7"/>
        <v>Recurso M7A</v>
      </c>
      <c r="D51" s="61" t="s">
        <v>190</v>
      </c>
      <c r="E51" s="61" t="s">
        <v>67</v>
      </c>
      <c r="F51" s="13" t="str">
        <f t="shared" ca="1" si="4"/>
        <v>MA_11_01_REC60_IMG42.png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05"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116"/>
      <c r="K51" s="108"/>
    </row>
    <row r="52" spans="1:11" s="11" customFormat="1" ht="99.95" customHeight="1" x14ac:dyDescent="0.25">
      <c r="A52" s="12" t="str">
        <f t="shared" si="8"/>
        <v>IMG43</v>
      </c>
      <c r="B52" s="60" t="s">
        <v>189</v>
      </c>
      <c r="C52" s="18" t="str">
        <f t="shared" si="7"/>
        <v>Recurso M7A</v>
      </c>
      <c r="D52" s="61" t="s">
        <v>190</v>
      </c>
      <c r="E52" s="61" t="s">
        <v>67</v>
      </c>
      <c r="F52" s="13" t="str">
        <f t="shared" ca="1" si="4"/>
        <v>MA_11_01_REC60_IMG43.png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05"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1"/>
      <c r="K52" s="108"/>
    </row>
    <row r="53" spans="1:11" s="11" customFormat="1" ht="99.95" customHeight="1" x14ac:dyDescent="0.25">
      <c r="A53" s="12" t="str">
        <f t="shared" si="8"/>
        <v>IMG44</v>
      </c>
      <c r="B53" s="60" t="s">
        <v>189</v>
      </c>
      <c r="C53" s="18" t="str">
        <f t="shared" si="7"/>
        <v>Recurso M7A</v>
      </c>
      <c r="D53" s="61" t="s">
        <v>190</v>
      </c>
      <c r="E53" s="61" t="s">
        <v>67</v>
      </c>
      <c r="F53" s="13" t="str">
        <f t="shared" ca="1" si="4"/>
        <v>MA_11_01_REC60_IMG44.png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05"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1"/>
      <c r="K53" s="108"/>
    </row>
    <row r="54" spans="1:11" s="11" customFormat="1" ht="99.95" customHeight="1" x14ac:dyDescent="0.25">
      <c r="A54" s="12" t="str">
        <f t="shared" si="8"/>
        <v>IMG45</v>
      </c>
      <c r="B54" s="60" t="s">
        <v>189</v>
      </c>
      <c r="C54" s="18" t="str">
        <f t="shared" si="7"/>
        <v>Recurso M7A</v>
      </c>
      <c r="D54" s="61" t="s">
        <v>190</v>
      </c>
      <c r="E54" s="61" t="s">
        <v>67</v>
      </c>
      <c r="F54" s="13" t="str">
        <f t="shared" ca="1" si="4"/>
        <v>MA_11_01_REC60_IMG45.png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05"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1"/>
      <c r="K54" s="108"/>
    </row>
    <row r="55" spans="1:11" s="11" customFormat="1" ht="99.95" customHeight="1" x14ac:dyDescent="0.25">
      <c r="A55" s="12" t="str">
        <f t="shared" si="8"/>
        <v>IMG46</v>
      </c>
      <c r="B55" s="60" t="s">
        <v>189</v>
      </c>
      <c r="C55" s="18" t="str">
        <f t="shared" si="7"/>
        <v>Recurso M7A</v>
      </c>
      <c r="D55" s="61" t="s">
        <v>190</v>
      </c>
      <c r="E55" s="61" t="s">
        <v>155</v>
      </c>
      <c r="F55" s="13" t="str">
        <f t="shared" ca="1" si="4"/>
        <v>MA_11_01_REC60_IMG46n.png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MA_11_01_REC60_IMG46a.png</v>
      </c>
      <c r="I55" s="105"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s="103" t="s">
        <v>191</v>
      </c>
      <c r="K55" s="108"/>
    </row>
    <row r="56" spans="1:11" s="11" customFormat="1" ht="99.95" customHeight="1" x14ac:dyDescent="0.25">
      <c r="A56" s="12" t="str">
        <f t="shared" si="8"/>
        <v>IMG47</v>
      </c>
      <c r="B56" s="60" t="s">
        <v>189</v>
      </c>
      <c r="C56" s="18" t="str">
        <f t="shared" si="7"/>
        <v>Recurso M7A</v>
      </c>
      <c r="D56" s="61" t="s">
        <v>190</v>
      </c>
      <c r="E56" s="61" t="s">
        <v>67</v>
      </c>
      <c r="F56" s="13" t="str">
        <f t="shared" ca="1" si="4"/>
        <v>MA_11_01_REC60_IMG47.png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05"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116"/>
      <c r="K56" s="108"/>
    </row>
    <row r="57" spans="1:11" s="11" customFormat="1" ht="99.95" customHeight="1" x14ac:dyDescent="0.25">
      <c r="A57" s="12" t="str">
        <f t="shared" si="8"/>
        <v>IMG48</v>
      </c>
      <c r="B57" s="60" t="s">
        <v>189</v>
      </c>
      <c r="C57" s="18" t="str">
        <f t="shared" si="7"/>
        <v>Recurso M7A</v>
      </c>
      <c r="D57" s="61" t="s">
        <v>190</v>
      </c>
      <c r="E57" s="61" t="s">
        <v>67</v>
      </c>
      <c r="F57" s="13" t="str">
        <f t="shared" ca="1" si="4"/>
        <v>MA_11_01_REC60_IMG48.png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05"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1"/>
      <c r="K57" s="108"/>
    </row>
    <row r="58" spans="1:11" s="11" customFormat="1" ht="99.95" customHeight="1" x14ac:dyDescent="0.25">
      <c r="A58" s="12" t="str">
        <f t="shared" si="8"/>
        <v>IMG49</v>
      </c>
      <c r="B58" s="60" t="s">
        <v>189</v>
      </c>
      <c r="C58" s="18" t="str">
        <f t="shared" si="7"/>
        <v>Recurso M7A</v>
      </c>
      <c r="D58" s="61" t="s">
        <v>190</v>
      </c>
      <c r="E58" s="61" t="s">
        <v>67</v>
      </c>
      <c r="F58" s="13" t="str">
        <f t="shared" ca="1" si="4"/>
        <v>MA_11_01_REC60_IMG49.png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05"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117"/>
      <c r="K58" s="108"/>
    </row>
    <row r="59" spans="1:11" s="11" customFormat="1" ht="99.95" customHeight="1" x14ac:dyDescent="0.25">
      <c r="A59" s="12" t="str">
        <f t="shared" si="8"/>
        <v>IMG50</v>
      </c>
      <c r="B59" s="60" t="s">
        <v>189</v>
      </c>
      <c r="C59" s="18" t="str">
        <f t="shared" si="7"/>
        <v>Recurso M7A</v>
      </c>
      <c r="D59" s="61" t="s">
        <v>190</v>
      </c>
      <c r="E59" s="61" t="s">
        <v>67</v>
      </c>
      <c r="F59" s="13" t="str">
        <f t="shared" ca="1" si="4"/>
        <v>MA_11_01_REC60_IMG50.png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05"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1"/>
      <c r="K59" s="108"/>
    </row>
    <row r="60" spans="1:11" s="11" customFormat="1" ht="99.95" customHeight="1" x14ac:dyDescent="0.25">
      <c r="A60" s="12" t="str">
        <f t="shared" si="8"/>
        <v/>
      </c>
      <c r="B60" s="60"/>
      <c r="C60" s="18" t="str">
        <f t="shared" si="7"/>
        <v/>
      </c>
      <c r="D60" s="61"/>
      <c r="E60" s="61"/>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05"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1"/>
      <c r="K60" s="108"/>
    </row>
    <row r="61" spans="1:11" s="11" customFormat="1" ht="99.95" customHeight="1" x14ac:dyDescent="0.25">
      <c r="A61" s="12" t="str">
        <f t="shared" si="8"/>
        <v/>
      </c>
      <c r="B61" s="60"/>
      <c r="C61" s="18" t="str">
        <f t="shared" si="7"/>
        <v/>
      </c>
      <c r="D61" s="61"/>
      <c r="E61" s="61"/>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05"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1"/>
      <c r="K61" s="108"/>
    </row>
    <row r="62" spans="1:11" s="11" customFormat="1" ht="99.95" customHeight="1" x14ac:dyDescent="0.25">
      <c r="A62" s="12" t="str">
        <f t="shared" si="8"/>
        <v/>
      </c>
      <c r="B62" s="60"/>
      <c r="C62" s="18" t="str">
        <f t="shared" si="7"/>
        <v/>
      </c>
      <c r="D62" s="61"/>
      <c r="E62" s="61"/>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05"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1"/>
      <c r="K62" s="108"/>
    </row>
    <row r="63" spans="1:11" s="11" customFormat="1" ht="99.95" customHeight="1" x14ac:dyDescent="0.25">
      <c r="A63" s="12" t="str">
        <f t="shared" si="8"/>
        <v/>
      </c>
      <c r="B63" s="60"/>
      <c r="C63" s="18" t="str">
        <f t="shared" si="7"/>
        <v/>
      </c>
      <c r="D63" s="61"/>
      <c r="E63" s="61"/>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05"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1"/>
      <c r="K63" s="108"/>
    </row>
    <row r="64" spans="1:11" s="11" customFormat="1" ht="99.95" customHeight="1" x14ac:dyDescent="0.25">
      <c r="A64" s="12" t="str">
        <f t="shared" si="8"/>
        <v/>
      </c>
      <c r="B64" s="60"/>
      <c r="C64" s="18" t="str">
        <f t="shared" si="7"/>
        <v/>
      </c>
      <c r="D64" s="61"/>
      <c r="E64" s="61"/>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05"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1"/>
      <c r="K64" s="108"/>
    </row>
    <row r="65" spans="1:11" s="11" customFormat="1" ht="99.95" customHeight="1" x14ac:dyDescent="0.25">
      <c r="A65" s="12" t="str">
        <f t="shared" si="8"/>
        <v/>
      </c>
      <c r="B65" s="60"/>
      <c r="C65" s="18" t="str">
        <f t="shared" si="7"/>
        <v/>
      </c>
      <c r="D65" s="61"/>
      <c r="E65" s="61"/>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05"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1"/>
      <c r="K65" s="108"/>
    </row>
    <row r="66" spans="1:11" s="11" customFormat="1" ht="99.95" customHeight="1" x14ac:dyDescent="0.25">
      <c r="A66" s="12" t="str">
        <f t="shared" si="8"/>
        <v/>
      </c>
      <c r="B66" s="60"/>
      <c r="C66" s="18" t="str">
        <f t="shared" si="7"/>
        <v/>
      </c>
      <c r="D66" s="61"/>
      <c r="E66" s="61"/>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05"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1"/>
      <c r="K66" s="108"/>
    </row>
    <row r="67" spans="1:11" s="11" customFormat="1" ht="99.95" customHeight="1" x14ac:dyDescent="0.25">
      <c r="A67" s="12" t="str">
        <f t="shared" si="8"/>
        <v/>
      </c>
      <c r="B67" s="60"/>
      <c r="C67" s="18" t="str">
        <f t="shared" si="7"/>
        <v/>
      </c>
      <c r="D67" s="61"/>
      <c r="E67" s="61"/>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05"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1"/>
      <c r="K67" s="108"/>
    </row>
    <row r="68" spans="1:11" s="11" customFormat="1" ht="99.95" customHeight="1" x14ac:dyDescent="0.25">
      <c r="A68" s="12" t="str">
        <f t="shared" si="8"/>
        <v/>
      </c>
      <c r="B68" s="60"/>
      <c r="C68" s="18" t="str">
        <f t="shared" si="7"/>
        <v/>
      </c>
      <c r="D68" s="61"/>
      <c r="E68" s="61"/>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05"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1"/>
      <c r="K68" s="108"/>
    </row>
    <row r="69" spans="1:11" s="11" customFormat="1" ht="99.95" customHeight="1" x14ac:dyDescent="0.25">
      <c r="A69" s="12" t="str">
        <f t="shared" si="8"/>
        <v/>
      </c>
      <c r="B69" s="60"/>
      <c r="C69" s="18" t="str">
        <f t="shared" si="7"/>
        <v/>
      </c>
      <c r="D69" s="61"/>
      <c r="E69" s="61"/>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05"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1"/>
      <c r="K69" s="108"/>
    </row>
    <row r="70" spans="1:11" s="11" customFormat="1" ht="99.95" customHeight="1" x14ac:dyDescent="0.25">
      <c r="A70" s="12" t="str">
        <f t="shared" si="8"/>
        <v/>
      </c>
      <c r="B70" s="60"/>
      <c r="C70" s="18" t="str">
        <f t="shared" si="7"/>
        <v/>
      </c>
      <c r="D70" s="61"/>
      <c r="E70" s="61"/>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05"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1"/>
      <c r="K70" s="108"/>
    </row>
    <row r="71" spans="1:11" s="11" customFormat="1" ht="99.95" customHeight="1" x14ac:dyDescent="0.25">
      <c r="A71" s="12" t="str">
        <f t="shared" si="8"/>
        <v/>
      </c>
      <c r="B71" s="60"/>
      <c r="C71" s="18" t="str">
        <f t="shared" si="7"/>
        <v/>
      </c>
      <c r="D71" s="61"/>
      <c r="E71" s="61"/>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05"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1"/>
      <c r="K71" s="108"/>
    </row>
    <row r="72" spans="1:11" s="11" customFormat="1" ht="99.95" customHeight="1" x14ac:dyDescent="0.25">
      <c r="A72" s="12" t="str">
        <f t="shared" si="8"/>
        <v/>
      </c>
      <c r="B72" s="60"/>
      <c r="C72" s="18" t="str">
        <f t="shared" si="7"/>
        <v/>
      </c>
      <c r="D72" s="61"/>
      <c r="E72" s="61"/>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05"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1"/>
      <c r="K72" s="108"/>
    </row>
    <row r="73" spans="1:11" s="11" customFormat="1" ht="99.95" customHeight="1" x14ac:dyDescent="0.25">
      <c r="A73" s="12" t="str">
        <f t="shared" si="8"/>
        <v/>
      </c>
      <c r="B73" s="60"/>
      <c r="C73" s="18" t="str">
        <f t="shared" si="7"/>
        <v/>
      </c>
      <c r="D73" s="61"/>
      <c r="E73" s="61"/>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05"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1"/>
      <c r="K73" s="108"/>
    </row>
    <row r="74" spans="1:11" s="11" customFormat="1" ht="99.95" customHeight="1" x14ac:dyDescent="0.25">
      <c r="A74" s="12" t="str">
        <f t="shared" si="8"/>
        <v/>
      </c>
      <c r="B74" s="60"/>
      <c r="C74" s="18" t="str">
        <f t="shared" ref="C74:C105" si="9">IF(OR(B74&lt;&gt;"",J74&lt;&gt;""),IF($G$4="Recurso",CONCATENATE($G$4," ",$G$5),$G$4),"")</f>
        <v/>
      </c>
      <c r="D74" s="61"/>
      <c r="E74" s="61"/>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05"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1"/>
      <c r="K74" s="108"/>
    </row>
    <row r="75" spans="1:11" s="11" customFormat="1" ht="99.95" customHeight="1" x14ac:dyDescent="0.25">
      <c r="A75" s="12" t="str">
        <f t="shared" si="8"/>
        <v/>
      </c>
      <c r="B75" s="60"/>
      <c r="C75" s="18" t="str">
        <f t="shared" si="9"/>
        <v/>
      </c>
      <c r="D75" s="61"/>
      <c r="E75" s="61"/>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05"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1"/>
      <c r="K75" s="108"/>
    </row>
    <row r="76" spans="1:11" s="11" customFormat="1" ht="99.95" customHeight="1" x14ac:dyDescent="0.25">
      <c r="A76" s="12" t="str">
        <f t="shared" si="8"/>
        <v/>
      </c>
      <c r="B76" s="60"/>
      <c r="C76" s="18" t="str">
        <f t="shared" si="9"/>
        <v/>
      </c>
      <c r="D76" s="61"/>
      <c r="E76" s="61"/>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05"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1"/>
      <c r="K76" s="108"/>
    </row>
    <row r="77" spans="1:11" s="11" customFormat="1" ht="99.95" customHeight="1" x14ac:dyDescent="0.25">
      <c r="A77" s="12" t="str">
        <f t="shared" si="8"/>
        <v/>
      </c>
      <c r="B77" s="60"/>
      <c r="C77" s="18" t="str">
        <f t="shared" si="9"/>
        <v/>
      </c>
      <c r="D77" s="61"/>
      <c r="E77" s="61"/>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05"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1"/>
      <c r="K77" s="108"/>
    </row>
    <row r="78" spans="1:11" s="11" customFormat="1" ht="99.95" customHeight="1" x14ac:dyDescent="0.25">
      <c r="A78" s="12" t="str">
        <f t="shared" si="8"/>
        <v/>
      </c>
      <c r="B78" s="60"/>
      <c r="C78" s="18" t="str">
        <f t="shared" si="9"/>
        <v/>
      </c>
      <c r="D78" s="61"/>
      <c r="E78" s="61"/>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05"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1"/>
      <c r="K78" s="108"/>
    </row>
    <row r="79" spans="1:11" s="11" customFormat="1" ht="99.95" customHeight="1" x14ac:dyDescent="0.25">
      <c r="A79" s="12" t="str">
        <f t="shared" si="8"/>
        <v/>
      </c>
      <c r="B79" s="60"/>
      <c r="C79" s="18" t="str">
        <f t="shared" si="9"/>
        <v/>
      </c>
      <c r="D79" s="61"/>
      <c r="E79" s="61"/>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05"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1"/>
      <c r="K79" s="108"/>
    </row>
    <row r="80" spans="1:11" s="11" customFormat="1" ht="99.95" customHeight="1" x14ac:dyDescent="0.25">
      <c r="A80" s="12" t="str">
        <f t="shared" si="8"/>
        <v/>
      </c>
      <c r="B80" s="60"/>
      <c r="C80" s="18" t="str">
        <f t="shared" si="9"/>
        <v/>
      </c>
      <c r="D80" s="61"/>
      <c r="E80" s="61"/>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05"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1"/>
      <c r="K80" s="108"/>
    </row>
    <row r="81" spans="1:11" s="11" customFormat="1" ht="99.95" customHeight="1" x14ac:dyDescent="0.25">
      <c r="A81" s="12" t="str">
        <f t="shared" si="8"/>
        <v/>
      </c>
      <c r="B81" s="60"/>
      <c r="C81" s="18" t="str">
        <f t="shared" si="9"/>
        <v/>
      </c>
      <c r="D81" s="61"/>
      <c r="E81" s="61"/>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05"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1"/>
      <c r="K81" s="108"/>
    </row>
    <row r="82" spans="1:11" s="11" customFormat="1" ht="99.95" customHeight="1" x14ac:dyDescent="0.25">
      <c r="A82" s="12" t="str">
        <f t="shared" si="8"/>
        <v/>
      </c>
      <c r="B82" s="60"/>
      <c r="C82" s="18" t="str">
        <f t="shared" si="9"/>
        <v/>
      </c>
      <c r="D82" s="61"/>
      <c r="E82" s="61"/>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05"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1"/>
      <c r="K82" s="108"/>
    </row>
    <row r="83" spans="1:11" s="11" customFormat="1" ht="99.95" customHeight="1" x14ac:dyDescent="0.25">
      <c r="A83" s="12" t="str">
        <f t="shared" ref="A83:A108" si="12">IF(OR(B83&lt;&gt;"",J83&lt;&gt;""),CONCATENATE(LEFT(A82,3),IF(MID(A82,4,2)+1&lt;10,CONCATENATE("0",MID(A82,4,2)+1),MID(A82,4,2)+1)),"")</f>
        <v/>
      </c>
      <c r="B83" s="60"/>
      <c r="C83" s="18" t="str">
        <f t="shared" si="9"/>
        <v/>
      </c>
      <c r="D83" s="61"/>
      <c r="E83" s="61"/>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05"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1"/>
      <c r="K83" s="108"/>
    </row>
    <row r="84" spans="1:11" s="11" customFormat="1" ht="99.95" customHeight="1" x14ac:dyDescent="0.25">
      <c r="A84" s="12" t="str">
        <f t="shared" si="12"/>
        <v/>
      </c>
      <c r="B84" s="60"/>
      <c r="C84" s="18" t="str">
        <f t="shared" si="9"/>
        <v/>
      </c>
      <c r="D84" s="61"/>
      <c r="E84" s="61"/>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05"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1"/>
      <c r="K84" s="108"/>
    </row>
    <row r="85" spans="1:11" s="11" customFormat="1" ht="99.95" customHeight="1" x14ac:dyDescent="0.25">
      <c r="A85" s="12" t="str">
        <f t="shared" si="12"/>
        <v/>
      </c>
      <c r="B85" s="60"/>
      <c r="C85" s="18" t="str">
        <f t="shared" si="9"/>
        <v/>
      </c>
      <c r="D85" s="61"/>
      <c r="E85" s="61"/>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05"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1"/>
      <c r="K85" s="108"/>
    </row>
    <row r="86" spans="1:11" s="11" customFormat="1" ht="99.95" customHeight="1" x14ac:dyDescent="0.25">
      <c r="A86" s="12" t="str">
        <f t="shared" si="12"/>
        <v/>
      </c>
      <c r="B86" s="60"/>
      <c r="C86" s="18" t="str">
        <f t="shared" si="9"/>
        <v/>
      </c>
      <c r="D86" s="61"/>
      <c r="E86" s="61"/>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05"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1"/>
      <c r="K86" s="108"/>
    </row>
    <row r="87" spans="1:11" s="11" customFormat="1" ht="99.95" customHeight="1" x14ac:dyDescent="0.25">
      <c r="A87" s="12" t="str">
        <f t="shared" si="12"/>
        <v/>
      </c>
      <c r="B87" s="60"/>
      <c r="C87" s="18" t="str">
        <f t="shared" si="9"/>
        <v/>
      </c>
      <c r="D87" s="61"/>
      <c r="E87" s="61"/>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05"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1"/>
      <c r="K87" s="108"/>
    </row>
    <row r="88" spans="1:11" s="11" customFormat="1" ht="99.95" customHeight="1" x14ac:dyDescent="0.25">
      <c r="A88" s="12" t="str">
        <f t="shared" si="12"/>
        <v/>
      </c>
      <c r="B88" s="60"/>
      <c r="C88" s="18" t="str">
        <f t="shared" si="9"/>
        <v/>
      </c>
      <c r="D88" s="61"/>
      <c r="E88" s="61"/>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05"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1"/>
      <c r="K88" s="108"/>
    </row>
    <row r="89" spans="1:11" s="11" customFormat="1" ht="99.95" customHeight="1" x14ac:dyDescent="0.25">
      <c r="A89" s="12" t="str">
        <f t="shared" si="12"/>
        <v/>
      </c>
      <c r="B89" s="60"/>
      <c r="C89" s="18" t="str">
        <f t="shared" si="9"/>
        <v/>
      </c>
      <c r="D89" s="61"/>
      <c r="E89" s="61"/>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05"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1"/>
      <c r="K89" s="108"/>
    </row>
    <row r="90" spans="1:11" s="11" customFormat="1" ht="99.95" customHeight="1" x14ac:dyDescent="0.25">
      <c r="A90" s="12" t="str">
        <f t="shared" si="12"/>
        <v/>
      </c>
      <c r="B90" s="60"/>
      <c r="C90" s="18" t="str">
        <f t="shared" si="9"/>
        <v/>
      </c>
      <c r="D90" s="61"/>
      <c r="E90" s="61"/>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05"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1"/>
      <c r="K90" s="108"/>
    </row>
    <row r="91" spans="1:11" s="11" customFormat="1" ht="99.95" customHeight="1" x14ac:dyDescent="0.25">
      <c r="A91" s="12" t="str">
        <f t="shared" si="12"/>
        <v/>
      </c>
      <c r="B91" s="60"/>
      <c r="C91" s="18" t="str">
        <f t="shared" si="9"/>
        <v/>
      </c>
      <c r="D91" s="61"/>
      <c r="E91" s="61"/>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05"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1"/>
      <c r="K91" s="108"/>
    </row>
    <row r="92" spans="1:11" s="11" customFormat="1" ht="99.95" customHeight="1" x14ac:dyDescent="0.25">
      <c r="A92" s="12" t="str">
        <f t="shared" si="12"/>
        <v/>
      </c>
      <c r="B92" s="60"/>
      <c r="C92" s="18" t="str">
        <f t="shared" si="9"/>
        <v/>
      </c>
      <c r="D92" s="61"/>
      <c r="E92" s="61"/>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05"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1"/>
      <c r="K92" s="108"/>
    </row>
    <row r="93" spans="1:11" s="11" customFormat="1" ht="99.95" customHeight="1" x14ac:dyDescent="0.25">
      <c r="A93" s="12" t="str">
        <f t="shared" si="12"/>
        <v/>
      </c>
      <c r="B93" s="60"/>
      <c r="C93" s="18" t="str">
        <f t="shared" si="9"/>
        <v/>
      </c>
      <c r="D93" s="61"/>
      <c r="E93" s="61"/>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05"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1"/>
      <c r="K93" s="108"/>
    </row>
    <row r="94" spans="1:11" s="11" customFormat="1" ht="99.95" customHeight="1" x14ac:dyDescent="0.25">
      <c r="A94" s="12" t="str">
        <f t="shared" si="12"/>
        <v/>
      </c>
      <c r="B94" s="60"/>
      <c r="C94" s="18" t="str">
        <f t="shared" si="9"/>
        <v/>
      </c>
      <c r="D94" s="61"/>
      <c r="E94" s="61"/>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05"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1"/>
      <c r="K94" s="108"/>
    </row>
    <row r="95" spans="1:11" s="11" customFormat="1" ht="99.95" customHeight="1" x14ac:dyDescent="0.25">
      <c r="A95" s="12" t="str">
        <f t="shared" si="12"/>
        <v/>
      </c>
      <c r="B95" s="60"/>
      <c r="C95" s="18" t="str">
        <f t="shared" si="9"/>
        <v/>
      </c>
      <c r="D95" s="61"/>
      <c r="E95" s="61"/>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05"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1"/>
      <c r="K95" s="108"/>
    </row>
    <row r="96" spans="1:11" s="11" customFormat="1" ht="99.95" customHeight="1" x14ac:dyDescent="0.25">
      <c r="A96" s="12" t="str">
        <f t="shared" si="12"/>
        <v/>
      </c>
      <c r="B96" s="60"/>
      <c r="C96" s="18" t="str">
        <f t="shared" si="9"/>
        <v/>
      </c>
      <c r="D96" s="61"/>
      <c r="E96" s="61"/>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05"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1"/>
      <c r="K96" s="108"/>
    </row>
    <row r="97" spans="1:11" s="11" customFormat="1" ht="99.95" customHeight="1" x14ac:dyDescent="0.25">
      <c r="A97" s="12" t="str">
        <f t="shared" si="12"/>
        <v/>
      </c>
      <c r="B97" s="60"/>
      <c r="C97" s="18" t="str">
        <f t="shared" si="9"/>
        <v/>
      </c>
      <c r="D97" s="61"/>
      <c r="E97" s="61"/>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05"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1"/>
      <c r="K97" s="108"/>
    </row>
    <row r="98" spans="1:11" s="11" customFormat="1" ht="99.95" customHeight="1" x14ac:dyDescent="0.25">
      <c r="A98" s="12" t="str">
        <f t="shared" si="12"/>
        <v/>
      </c>
      <c r="B98" s="60"/>
      <c r="C98" s="18" t="str">
        <f t="shared" si="9"/>
        <v/>
      </c>
      <c r="D98" s="61"/>
      <c r="E98" s="61"/>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05"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1"/>
      <c r="K98" s="108"/>
    </row>
    <row r="99" spans="1:11" s="11" customFormat="1" ht="99.95" customHeight="1" x14ac:dyDescent="0.25">
      <c r="A99" s="12" t="str">
        <f t="shared" si="12"/>
        <v/>
      </c>
      <c r="B99" s="60"/>
      <c r="C99" s="18" t="str">
        <f t="shared" si="9"/>
        <v/>
      </c>
      <c r="D99" s="61"/>
      <c r="E99" s="61"/>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05"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1"/>
      <c r="K99" s="108"/>
    </row>
    <row r="100" spans="1:11" s="11" customFormat="1" ht="99.95" customHeight="1" x14ac:dyDescent="0.25">
      <c r="A100" s="12" t="str">
        <f t="shared" si="12"/>
        <v/>
      </c>
      <c r="B100" s="60"/>
      <c r="C100" s="18" t="str">
        <f t="shared" si="9"/>
        <v/>
      </c>
      <c r="D100" s="61"/>
      <c r="E100" s="61"/>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05"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1"/>
      <c r="K100" s="108"/>
    </row>
    <row r="101" spans="1:11" s="11" customFormat="1" ht="99.95" customHeight="1" x14ac:dyDescent="0.25">
      <c r="A101" s="12" t="str">
        <f t="shared" si="12"/>
        <v/>
      </c>
      <c r="B101" s="60"/>
      <c r="C101" s="18" t="str">
        <f t="shared" si="9"/>
        <v/>
      </c>
      <c r="D101" s="61"/>
      <c r="E101" s="61"/>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05"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1"/>
      <c r="K101" s="108"/>
    </row>
    <row r="102" spans="1:11" s="11" customFormat="1" ht="99.95" customHeight="1" x14ac:dyDescent="0.25">
      <c r="A102" s="12" t="str">
        <f t="shared" si="12"/>
        <v/>
      </c>
      <c r="B102" s="60"/>
      <c r="C102" s="18" t="str">
        <f t="shared" si="9"/>
        <v/>
      </c>
      <c r="D102" s="61"/>
      <c r="E102" s="61"/>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05"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1"/>
      <c r="K102" s="108"/>
    </row>
    <row r="103" spans="1:11" s="11" customFormat="1" ht="99.95" customHeight="1" x14ac:dyDescent="0.25">
      <c r="A103" s="12" t="str">
        <f t="shared" si="12"/>
        <v/>
      </c>
      <c r="B103" s="60"/>
      <c r="C103" s="18" t="str">
        <f t="shared" si="9"/>
        <v/>
      </c>
      <c r="D103" s="61"/>
      <c r="E103" s="61"/>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05"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1"/>
      <c r="K103" s="108"/>
    </row>
    <row r="104" spans="1:11" s="11" customFormat="1" ht="99.95" customHeight="1" x14ac:dyDescent="0.25">
      <c r="A104" s="12" t="str">
        <f t="shared" si="12"/>
        <v/>
      </c>
      <c r="B104" s="60"/>
      <c r="C104" s="18" t="str">
        <f t="shared" si="9"/>
        <v/>
      </c>
      <c r="D104" s="61"/>
      <c r="E104" s="61"/>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05"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1"/>
      <c r="K104" s="108"/>
    </row>
    <row r="105" spans="1:11" s="11" customFormat="1" ht="99.95" customHeight="1" x14ac:dyDescent="0.25">
      <c r="A105" s="12" t="str">
        <f t="shared" si="12"/>
        <v/>
      </c>
      <c r="B105" s="60"/>
      <c r="C105" s="18" t="str">
        <f t="shared" si="9"/>
        <v/>
      </c>
      <c r="D105" s="61"/>
      <c r="E105" s="61"/>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05"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1"/>
      <c r="K105" s="108"/>
    </row>
    <row r="106" spans="1:11" s="11" customFormat="1" ht="99.95" customHeight="1" x14ac:dyDescent="0.25">
      <c r="A106" s="12" t="str">
        <f t="shared" si="12"/>
        <v/>
      </c>
      <c r="B106" s="60"/>
      <c r="C106" s="18" t="str">
        <f>IF(OR(B106&lt;&gt;"",J106&lt;&gt;""),IF($G$4="Recurso",CONCATENATE($G$4," ",$G$5),$G$4),"")</f>
        <v/>
      </c>
      <c r="D106" s="61"/>
      <c r="E106" s="61"/>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05"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1"/>
      <c r="K106" s="108"/>
    </row>
    <row r="107" spans="1:11" s="11" customFormat="1" x14ac:dyDescent="0.25">
      <c r="A107" s="12" t="str">
        <f t="shared" si="12"/>
        <v/>
      </c>
      <c r="B107" s="60"/>
      <c r="C107" s="18" t="str">
        <f>IF(OR(B107&lt;&gt;"",J107&lt;&gt;""),IF($G$4="Recurso",CONCATENATE($G$4," ",$G$5),$G$4),"")</f>
        <v/>
      </c>
      <c r="D107" s="61"/>
      <c r="E107" s="61"/>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05"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1"/>
      <c r="K107" s="108"/>
    </row>
    <row r="108" spans="1:11" s="11" customFormat="1" x14ac:dyDescent="0.25">
      <c r="A108" s="12" t="str">
        <f t="shared" si="12"/>
        <v/>
      </c>
      <c r="B108" s="60"/>
      <c r="C108" s="18" t="str">
        <f>IF(OR(B108&lt;&gt;"",J108&lt;&gt;""),IF($G$4="Recurso",CONCATENATE($G$4," ",$G$5),$G$4),"")</f>
        <v/>
      </c>
      <c r="D108" s="61"/>
      <c r="E108" s="61"/>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05"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1"/>
      <c r="K108" s="108"/>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0" customWidth="1"/>
    <col min="2" max="2" width="11" style="20"/>
    <col min="3" max="3" width="13.875" style="20" customWidth="1"/>
    <col min="4" max="4" width="11.375" style="20" customWidth="1"/>
    <col min="5" max="7" width="11" style="20"/>
    <col min="8" max="11" width="11" style="20" hidden="1" customWidth="1"/>
    <col min="12" max="16384" width="11" style="20"/>
  </cols>
  <sheetData>
    <row r="1" spans="1:11" ht="16.5" thickBot="1" x14ac:dyDescent="0.3">
      <c r="A1" s="87" t="s">
        <v>38</v>
      </c>
      <c r="B1" s="88"/>
      <c r="C1" s="88"/>
      <c r="D1" s="88"/>
      <c r="E1" s="88"/>
      <c r="F1" s="89"/>
    </row>
    <row r="2" spans="1:11" x14ac:dyDescent="0.25">
      <c r="A2" s="28" t="s">
        <v>42</v>
      </c>
      <c r="B2" s="29"/>
      <c r="C2" s="90" t="s">
        <v>13</v>
      </c>
      <c r="D2" s="91"/>
      <c r="E2" s="92"/>
      <c r="F2" s="30"/>
    </row>
    <row r="3" spans="1:11" ht="63" x14ac:dyDescent="0.25">
      <c r="A3" s="31" t="s">
        <v>43</v>
      </c>
      <c r="B3" s="29"/>
      <c r="C3" s="96" t="s">
        <v>14</v>
      </c>
      <c r="D3" s="97"/>
      <c r="E3" s="98"/>
      <c r="F3" s="30"/>
      <c r="H3" s="20" t="s">
        <v>18</v>
      </c>
      <c r="I3" s="20" t="s">
        <v>19</v>
      </c>
      <c r="J3" s="20" t="s">
        <v>20</v>
      </c>
      <c r="K3" s="20" t="s">
        <v>52</v>
      </c>
    </row>
    <row r="4" spans="1:11" ht="31.5" x14ac:dyDescent="0.25">
      <c r="A4" s="28" t="s">
        <v>44</v>
      </c>
      <c r="B4" s="29"/>
      <c r="C4" s="24" t="s">
        <v>15</v>
      </c>
      <c r="D4" s="23" t="s">
        <v>16</v>
      </c>
      <c r="E4" s="27" t="s">
        <v>17</v>
      </c>
      <c r="F4" s="30"/>
      <c r="H4" s="20" t="s">
        <v>21</v>
      </c>
      <c r="I4" s="20" t="s">
        <v>25</v>
      </c>
      <c r="J4" s="20">
        <v>1</v>
      </c>
      <c r="K4" s="20">
        <v>1</v>
      </c>
    </row>
    <row r="5" spans="1:11" ht="79.5" thickBot="1" x14ac:dyDescent="0.3">
      <c r="A5" s="31" t="s">
        <v>45</v>
      </c>
      <c r="B5" s="29"/>
      <c r="C5" s="26" t="s">
        <v>35</v>
      </c>
      <c r="D5" s="99" t="str">
        <f>CONCATENATE(H21,"_",I21,"_",J21,"_CO")</f>
        <v>LE_07_04_CO</v>
      </c>
      <c r="E5" s="100"/>
      <c r="F5" s="30"/>
      <c r="H5" s="20" t="s">
        <v>22</v>
      </c>
      <c r="I5" s="20" t="s">
        <v>26</v>
      </c>
      <c r="J5" s="20">
        <v>2</v>
      </c>
      <c r="K5" s="20">
        <v>2</v>
      </c>
    </row>
    <row r="6" spans="1:11" ht="32.25" thickBot="1" x14ac:dyDescent="0.3">
      <c r="A6" s="28" t="s">
        <v>10</v>
      </c>
      <c r="B6" s="29"/>
      <c r="C6" s="29"/>
      <c r="D6" s="29"/>
      <c r="E6" s="29"/>
      <c r="F6" s="30"/>
      <c r="H6" s="20" t="s">
        <v>23</v>
      </c>
      <c r="I6" s="20" t="s">
        <v>27</v>
      </c>
      <c r="J6" s="20">
        <v>3</v>
      </c>
      <c r="K6" s="20">
        <v>3</v>
      </c>
    </row>
    <row r="7" spans="1:11" ht="48" thickBot="1" x14ac:dyDescent="0.3">
      <c r="A7" s="31" t="s">
        <v>11</v>
      </c>
      <c r="B7" s="29"/>
      <c r="C7" s="57" t="s">
        <v>119</v>
      </c>
      <c r="D7" s="85" t="str">
        <f>CONCATENATE("SolicitudGrafica_",D5,".xls")</f>
        <v>SolicitudGrafica_LE_07_04_CO.xls</v>
      </c>
      <c r="E7" s="85"/>
      <c r="F7" s="86"/>
      <c r="H7" s="20" t="s">
        <v>24</v>
      </c>
      <c r="I7" s="20" t="s">
        <v>28</v>
      </c>
      <c r="J7" s="20">
        <v>4</v>
      </c>
      <c r="K7" s="20">
        <v>4</v>
      </c>
    </row>
    <row r="8" spans="1:11" ht="47.25" x14ac:dyDescent="0.25">
      <c r="A8" s="31" t="s">
        <v>53</v>
      </c>
      <c r="B8" s="29"/>
      <c r="C8" s="29"/>
      <c r="D8" s="29"/>
      <c r="E8" s="29"/>
      <c r="F8" s="30"/>
      <c r="I8" s="20" t="s">
        <v>29</v>
      </c>
      <c r="J8" s="20">
        <v>5</v>
      </c>
      <c r="K8" s="20">
        <v>5</v>
      </c>
    </row>
    <row r="9" spans="1:11" ht="47.25" x14ac:dyDescent="0.25">
      <c r="A9" s="31" t="s">
        <v>12</v>
      </c>
      <c r="B9" s="29"/>
      <c r="C9" s="29"/>
      <c r="D9" s="29"/>
      <c r="E9" s="29"/>
      <c r="F9" s="30"/>
      <c r="I9" s="20" t="s">
        <v>30</v>
      </c>
      <c r="J9" s="20">
        <v>6</v>
      </c>
      <c r="K9" s="20">
        <v>6</v>
      </c>
    </row>
    <row r="10" spans="1:11" ht="32.25" thickBot="1" x14ac:dyDescent="0.3">
      <c r="A10" s="32" t="s">
        <v>36</v>
      </c>
      <c r="B10" s="33"/>
      <c r="C10" s="33"/>
      <c r="D10" s="33"/>
      <c r="E10" s="33"/>
      <c r="F10" s="34"/>
      <c r="I10" s="20" t="s">
        <v>31</v>
      </c>
      <c r="J10" s="20">
        <v>7</v>
      </c>
      <c r="K10" s="20">
        <v>7</v>
      </c>
    </row>
    <row r="11" spans="1:11" x14ac:dyDescent="0.25">
      <c r="I11" s="20" t="s">
        <v>32</v>
      </c>
      <c r="J11" s="20">
        <v>8</v>
      </c>
      <c r="K11" s="20">
        <v>8</v>
      </c>
    </row>
    <row r="12" spans="1:11" ht="16.5" thickBot="1" x14ac:dyDescent="0.3">
      <c r="I12" s="20" t="s">
        <v>37</v>
      </c>
      <c r="J12" s="20">
        <v>9</v>
      </c>
      <c r="K12" s="20">
        <v>9</v>
      </c>
    </row>
    <row r="13" spans="1:11" x14ac:dyDescent="0.25">
      <c r="A13" s="87" t="s">
        <v>41</v>
      </c>
      <c r="B13" s="88"/>
      <c r="C13" s="88"/>
      <c r="D13" s="88"/>
      <c r="E13" s="88"/>
      <c r="F13" s="89"/>
      <c r="I13" s="20" t="s">
        <v>33</v>
      </c>
      <c r="J13" s="20">
        <v>10</v>
      </c>
      <c r="K13" s="20">
        <v>10</v>
      </c>
    </row>
    <row r="14" spans="1:11" ht="16.5" thickBot="1" x14ac:dyDescent="0.3">
      <c r="A14" s="31"/>
      <c r="B14" s="29"/>
      <c r="C14" s="29"/>
      <c r="D14" s="29"/>
      <c r="E14" s="29"/>
      <c r="F14" s="30"/>
      <c r="I14" s="20" t="s">
        <v>34</v>
      </c>
      <c r="J14" s="20">
        <v>11</v>
      </c>
      <c r="K14" s="20">
        <v>11</v>
      </c>
    </row>
    <row r="15" spans="1:11" x14ac:dyDescent="0.25">
      <c r="A15" s="28" t="s">
        <v>46</v>
      </c>
      <c r="B15" s="29"/>
      <c r="C15" s="90" t="s">
        <v>49</v>
      </c>
      <c r="D15" s="91"/>
      <c r="E15" s="91"/>
      <c r="F15" s="92"/>
      <c r="J15" s="20">
        <v>12</v>
      </c>
      <c r="K15" s="20">
        <v>12</v>
      </c>
    </row>
    <row r="16" spans="1:11" ht="67.150000000000006" customHeight="1" x14ac:dyDescent="0.25">
      <c r="A16" s="31" t="s">
        <v>47</v>
      </c>
      <c r="B16" s="29"/>
      <c r="C16" s="24" t="s">
        <v>15</v>
      </c>
      <c r="D16" s="23" t="s">
        <v>16</v>
      </c>
      <c r="E16" s="23" t="s">
        <v>17</v>
      </c>
      <c r="F16" s="25" t="s">
        <v>50</v>
      </c>
      <c r="J16" s="20">
        <v>13</v>
      </c>
      <c r="K16" s="20">
        <v>13</v>
      </c>
    </row>
    <row r="17" spans="1:11" ht="32.1" customHeight="1" thickBot="1" x14ac:dyDescent="0.3">
      <c r="A17" s="28" t="s">
        <v>44</v>
      </c>
      <c r="B17" s="29"/>
      <c r="C17" s="26" t="s">
        <v>35</v>
      </c>
      <c r="D17" s="93" t="str">
        <f>CONCATENATE(H21,"_",I21,"_",J21,"_",K45)</f>
        <v>LE_07_04_REC10</v>
      </c>
      <c r="E17" s="94"/>
      <c r="F17" s="95"/>
      <c r="J17" s="20">
        <v>14</v>
      </c>
      <c r="K17" s="20">
        <v>14</v>
      </c>
    </row>
    <row r="18" spans="1:11" ht="79.5" thickBot="1" x14ac:dyDescent="0.3">
      <c r="A18" s="31" t="s">
        <v>48</v>
      </c>
      <c r="B18" s="29"/>
      <c r="C18" s="57" t="s">
        <v>120</v>
      </c>
      <c r="D18" s="85" t="str">
        <f>CONCATENATE("SolicitudGrafica_",D17,".xls")</f>
        <v>SolicitudGrafica_LE_07_04_REC10.xls</v>
      </c>
      <c r="E18" s="85"/>
      <c r="F18" s="86"/>
      <c r="J18" s="20">
        <v>15</v>
      </c>
      <c r="K18" s="20">
        <v>15</v>
      </c>
    </row>
    <row r="19" spans="1:11" x14ac:dyDescent="0.25">
      <c r="A19" s="28" t="s">
        <v>10</v>
      </c>
      <c r="B19" s="29"/>
      <c r="C19" s="29"/>
      <c r="D19" s="29"/>
      <c r="E19" s="29"/>
      <c r="F19" s="30"/>
      <c r="H19" s="20">
        <v>3</v>
      </c>
      <c r="J19" s="20">
        <v>16</v>
      </c>
      <c r="K19" s="20">
        <v>16</v>
      </c>
    </row>
    <row r="20" spans="1:11" ht="63.75" thickBot="1" x14ac:dyDescent="0.3">
      <c r="A20" s="32" t="s">
        <v>51</v>
      </c>
      <c r="B20" s="33"/>
      <c r="C20" s="33"/>
      <c r="D20" s="33"/>
      <c r="E20" s="33"/>
      <c r="F20" s="34"/>
      <c r="H20" s="20">
        <v>4</v>
      </c>
      <c r="I20" s="20">
        <v>5</v>
      </c>
      <c r="J20" s="20">
        <v>4</v>
      </c>
      <c r="K20" s="20">
        <v>17</v>
      </c>
    </row>
    <row r="21" spans="1:11" x14ac:dyDescent="0.25">
      <c r="H21" s="20" t="str">
        <f>IF(INDEX(H4:H7,H20)=H4,"MA",IF(INDEX(H4:H7,H20)=H5,"CN",IF(INDEX(H4:H7,H20)=H6,"CS",IF(INDEX(H4:H7,H20)=H7,"LE"))))</f>
        <v>LE</v>
      </c>
      <c r="I21" s="20" t="str">
        <f>CONCATENATE(IF((I20+2)&lt;10,"0",""),I20+2)</f>
        <v>07</v>
      </c>
      <c r="J21" s="20" t="str">
        <f>CONCATENATE(IF(J20&lt;10,"0",""),J20)</f>
        <v>04</v>
      </c>
      <c r="K21" s="20">
        <v>18</v>
      </c>
    </row>
    <row r="22" spans="1:11" x14ac:dyDescent="0.25">
      <c r="K22" s="20">
        <v>19</v>
      </c>
    </row>
    <row r="23" spans="1:11" x14ac:dyDescent="0.25">
      <c r="K23" s="20">
        <v>20</v>
      </c>
    </row>
    <row r="24" spans="1:11" x14ac:dyDescent="0.25">
      <c r="K24" s="20">
        <v>21</v>
      </c>
    </row>
    <row r="25" spans="1:11" x14ac:dyDescent="0.25">
      <c r="K25" s="20">
        <v>22</v>
      </c>
    </row>
    <row r="26" spans="1:11" x14ac:dyDescent="0.25">
      <c r="K26" s="20">
        <v>23</v>
      </c>
    </row>
    <row r="27" spans="1:11" x14ac:dyDescent="0.25">
      <c r="K27" s="20">
        <v>24</v>
      </c>
    </row>
    <row r="28" spans="1:11" x14ac:dyDescent="0.25">
      <c r="K28" s="20">
        <v>25</v>
      </c>
    </row>
    <row r="29" spans="1:11" x14ac:dyDescent="0.25">
      <c r="K29" s="20">
        <v>26</v>
      </c>
    </row>
    <row r="30" spans="1:11" x14ac:dyDescent="0.25">
      <c r="K30" s="20">
        <v>27</v>
      </c>
    </row>
    <row r="31" spans="1:11" x14ac:dyDescent="0.25">
      <c r="K31" s="20">
        <v>28</v>
      </c>
    </row>
    <row r="32" spans="1:11" x14ac:dyDescent="0.25">
      <c r="K32" s="20">
        <v>29</v>
      </c>
    </row>
    <row r="33" spans="11:11" x14ac:dyDescent="0.25">
      <c r="K33" s="20">
        <v>30</v>
      </c>
    </row>
    <row r="34" spans="11:11" x14ac:dyDescent="0.25">
      <c r="K34" s="20">
        <v>31</v>
      </c>
    </row>
    <row r="35" spans="11:11" x14ac:dyDescent="0.25">
      <c r="K35" s="20">
        <v>32</v>
      </c>
    </row>
    <row r="36" spans="11:11" x14ac:dyDescent="0.25">
      <c r="K36" s="20">
        <v>33</v>
      </c>
    </row>
    <row r="37" spans="11:11" x14ac:dyDescent="0.25">
      <c r="K37" s="20">
        <v>34</v>
      </c>
    </row>
    <row r="38" spans="11:11" x14ac:dyDescent="0.25">
      <c r="K38" s="20">
        <v>35</v>
      </c>
    </row>
    <row r="39" spans="11:11" x14ac:dyDescent="0.25">
      <c r="K39" s="20">
        <v>36</v>
      </c>
    </row>
    <row r="40" spans="11:11" x14ac:dyDescent="0.25">
      <c r="K40" s="20">
        <v>37</v>
      </c>
    </row>
    <row r="41" spans="11:11" x14ac:dyDescent="0.25">
      <c r="K41" s="20">
        <v>38</v>
      </c>
    </row>
    <row r="42" spans="11:11" x14ac:dyDescent="0.25">
      <c r="K42" s="20">
        <v>39</v>
      </c>
    </row>
    <row r="43" spans="11:11" x14ac:dyDescent="0.25">
      <c r="K43" s="20">
        <v>40</v>
      </c>
    </row>
    <row r="44" spans="11:11" x14ac:dyDescent="0.25">
      <c r="K44" s="20">
        <v>1</v>
      </c>
    </row>
    <row r="45" spans="11:11" x14ac:dyDescent="0.25">
      <c r="K45" s="2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0" customWidth="1"/>
    <col min="2" max="2" width="24.25" style="20" customWidth="1"/>
    <col min="3" max="3" width="17" style="20" customWidth="1"/>
    <col min="4" max="4" width="12.75" style="20" customWidth="1"/>
    <col min="5" max="5" width="6.875" style="20" customWidth="1"/>
    <col min="6" max="6" width="12.875" style="20" customWidth="1"/>
    <col min="7" max="7" width="12.75" style="20" customWidth="1"/>
    <col min="8" max="8" width="24.5" style="20" customWidth="1"/>
    <col min="9" max="9" width="27.25" style="20" customWidth="1"/>
    <col min="10" max="10" width="44.5" style="20" customWidth="1"/>
    <col min="11" max="16384" width="10.875" style="20"/>
  </cols>
  <sheetData>
    <row r="1" spans="1:10" x14ac:dyDescent="0.25">
      <c r="A1" s="102" t="s">
        <v>56</v>
      </c>
      <c r="B1" s="102" t="s">
        <v>149</v>
      </c>
      <c r="C1" s="102" t="s">
        <v>63</v>
      </c>
      <c r="D1" s="102" t="s">
        <v>64</v>
      </c>
      <c r="E1" s="102" t="s">
        <v>5</v>
      </c>
      <c r="F1" s="102" t="s">
        <v>65</v>
      </c>
      <c r="G1" s="102" t="s">
        <v>66</v>
      </c>
      <c r="H1" s="101" t="s">
        <v>68</v>
      </c>
      <c r="I1" s="101"/>
    </row>
    <row r="2" spans="1:10" x14ac:dyDescent="0.25">
      <c r="A2" s="102"/>
      <c r="B2" s="102"/>
      <c r="C2" s="102"/>
      <c r="D2" s="102"/>
      <c r="E2" s="102"/>
      <c r="F2" s="102"/>
      <c r="G2" s="102"/>
      <c r="H2" s="37" t="s">
        <v>65</v>
      </c>
      <c r="I2" s="37" t="s">
        <v>66</v>
      </c>
    </row>
    <row r="3" spans="1:10" s="39" customFormat="1" ht="14.65" customHeight="1" x14ac:dyDescent="0.25">
      <c r="A3" s="38" t="s">
        <v>69</v>
      </c>
      <c r="B3" s="38" t="s">
        <v>155</v>
      </c>
      <c r="C3" s="38" t="s">
        <v>70</v>
      </c>
      <c r="D3" s="38" t="s">
        <v>71</v>
      </c>
      <c r="E3" s="38" t="s">
        <v>72</v>
      </c>
      <c r="F3" s="38" t="s">
        <v>73</v>
      </c>
      <c r="G3" s="38"/>
      <c r="H3" s="38" t="s">
        <v>122</v>
      </c>
      <c r="I3" s="38"/>
    </row>
    <row r="4" spans="1:10" s="39" customFormat="1" ht="14.65" customHeight="1" x14ac:dyDescent="0.25">
      <c r="A4" s="40" t="s">
        <v>57</v>
      </c>
      <c r="B4" s="38" t="s">
        <v>155</v>
      </c>
      <c r="C4" s="40" t="s">
        <v>74</v>
      </c>
      <c r="D4" s="40" t="s">
        <v>71</v>
      </c>
      <c r="E4" s="40" t="s">
        <v>72</v>
      </c>
      <c r="F4" s="40" t="s">
        <v>75</v>
      </c>
      <c r="G4" s="40" t="s">
        <v>76</v>
      </c>
      <c r="H4" s="40" t="s">
        <v>123</v>
      </c>
      <c r="I4" s="40" t="s">
        <v>124</v>
      </c>
    </row>
    <row r="5" spans="1:10" s="39" customFormat="1" ht="14.65" customHeight="1" x14ac:dyDescent="0.25">
      <c r="A5" s="41" t="s">
        <v>77</v>
      </c>
      <c r="B5" s="38" t="s">
        <v>155</v>
      </c>
      <c r="C5" s="40" t="s">
        <v>78</v>
      </c>
      <c r="D5" s="40" t="s">
        <v>71</v>
      </c>
      <c r="E5" s="40" t="s">
        <v>72</v>
      </c>
      <c r="F5" s="40" t="s">
        <v>75</v>
      </c>
      <c r="G5" s="40" t="s">
        <v>76</v>
      </c>
      <c r="H5" s="40" t="s">
        <v>123</v>
      </c>
      <c r="I5" s="40" t="s">
        <v>124</v>
      </c>
    </row>
    <row r="6" spans="1:10" s="39" customFormat="1" ht="14.65" customHeight="1" x14ac:dyDescent="0.25">
      <c r="A6" s="40" t="s">
        <v>58</v>
      </c>
      <c r="B6" s="38" t="s">
        <v>155</v>
      </c>
      <c r="C6" s="40" t="s">
        <v>79</v>
      </c>
      <c r="D6" s="40" t="s">
        <v>71</v>
      </c>
      <c r="E6" s="40" t="s">
        <v>72</v>
      </c>
      <c r="F6" s="40" t="s">
        <v>75</v>
      </c>
      <c r="G6" s="40" t="s">
        <v>76</v>
      </c>
      <c r="H6" s="40" t="s">
        <v>123</v>
      </c>
      <c r="I6" s="40" t="s">
        <v>124</v>
      </c>
    </row>
    <row r="7" spans="1:10" s="39" customFormat="1" ht="14.65" customHeight="1" x14ac:dyDescent="0.25">
      <c r="A7" s="40" t="s">
        <v>58</v>
      </c>
      <c r="B7" s="38" t="s">
        <v>67</v>
      </c>
      <c r="C7" s="40" t="s">
        <v>79</v>
      </c>
      <c r="D7" s="40" t="s">
        <v>71</v>
      </c>
      <c r="E7" s="40" t="s">
        <v>72</v>
      </c>
      <c r="F7" s="40" t="s">
        <v>73</v>
      </c>
      <c r="G7" s="40"/>
      <c r="H7" s="40" t="s">
        <v>122</v>
      </c>
      <c r="I7" s="40"/>
    </row>
    <row r="8" spans="1:10" s="39" customFormat="1" ht="14.65" customHeight="1" x14ac:dyDescent="0.25">
      <c r="A8" s="40" t="s">
        <v>80</v>
      </c>
      <c r="B8" s="38" t="s">
        <v>155</v>
      </c>
      <c r="C8" s="40" t="s">
        <v>81</v>
      </c>
      <c r="D8" s="40" t="s">
        <v>71</v>
      </c>
      <c r="E8" s="40" t="s">
        <v>72</v>
      </c>
      <c r="F8" s="40" t="s">
        <v>75</v>
      </c>
      <c r="G8" s="40" t="s">
        <v>76</v>
      </c>
      <c r="H8" s="40" t="s">
        <v>123</v>
      </c>
      <c r="I8" s="40" t="s">
        <v>124</v>
      </c>
    </row>
    <row r="9" spans="1:10" s="39" customFormat="1" ht="14.65" customHeight="1" x14ac:dyDescent="0.25">
      <c r="A9" s="40" t="s">
        <v>82</v>
      </c>
      <c r="B9" s="38" t="s">
        <v>155</v>
      </c>
      <c r="C9" s="40" t="s">
        <v>83</v>
      </c>
      <c r="D9" s="40" t="s">
        <v>71</v>
      </c>
      <c r="E9" s="40" t="s">
        <v>72</v>
      </c>
      <c r="F9" s="40" t="s">
        <v>75</v>
      </c>
      <c r="G9" s="40" t="s">
        <v>76</v>
      </c>
      <c r="H9" s="40" t="s">
        <v>123</v>
      </c>
      <c r="I9" s="40" t="s">
        <v>124</v>
      </c>
    </row>
    <row r="10" spans="1:10" s="39" customFormat="1" ht="14.65" customHeight="1" x14ac:dyDescent="0.25">
      <c r="A10" s="40" t="s">
        <v>84</v>
      </c>
      <c r="B10" s="38" t="s">
        <v>155</v>
      </c>
      <c r="C10" s="40" t="s">
        <v>85</v>
      </c>
      <c r="D10" s="40" t="s">
        <v>71</v>
      </c>
      <c r="E10" s="40" t="s">
        <v>72</v>
      </c>
      <c r="F10" s="40" t="s">
        <v>75</v>
      </c>
      <c r="G10" s="40" t="s">
        <v>76</v>
      </c>
      <c r="H10" s="40" t="s">
        <v>123</v>
      </c>
      <c r="I10" s="40" t="s">
        <v>124</v>
      </c>
    </row>
    <row r="11" spans="1:10" s="39" customFormat="1" ht="14.65" customHeight="1" x14ac:dyDescent="0.25">
      <c r="A11" s="40" t="s">
        <v>86</v>
      </c>
      <c r="B11" s="38" t="s">
        <v>155</v>
      </c>
      <c r="C11" s="40" t="s">
        <v>87</v>
      </c>
      <c r="D11" s="40" t="s">
        <v>71</v>
      </c>
      <c r="E11" s="40" t="s">
        <v>72</v>
      </c>
      <c r="F11" s="40" t="s">
        <v>88</v>
      </c>
      <c r="G11" s="40"/>
      <c r="H11" s="40" t="s">
        <v>122</v>
      </c>
      <c r="I11" s="40"/>
    </row>
    <row r="12" spans="1:10" s="39" customFormat="1" ht="14.65" customHeight="1" x14ac:dyDescent="0.25">
      <c r="A12" s="40" t="s">
        <v>89</v>
      </c>
      <c r="B12" s="38" t="s">
        <v>155</v>
      </c>
      <c r="C12" s="67" t="s">
        <v>90</v>
      </c>
      <c r="D12" s="40" t="s">
        <v>71</v>
      </c>
      <c r="E12" s="40" t="s">
        <v>72</v>
      </c>
      <c r="F12" s="40" t="s">
        <v>75</v>
      </c>
      <c r="G12" s="40" t="s">
        <v>76</v>
      </c>
      <c r="H12" s="40" t="s">
        <v>123</v>
      </c>
      <c r="I12" s="40" t="s">
        <v>124</v>
      </c>
    </row>
    <row r="13" spans="1:10" s="39" customFormat="1" ht="14.65" customHeight="1" x14ac:dyDescent="0.25">
      <c r="A13" s="40" t="s">
        <v>91</v>
      </c>
      <c r="B13" s="38" t="s">
        <v>155</v>
      </c>
      <c r="C13" s="40" t="s">
        <v>92</v>
      </c>
      <c r="D13" s="40" t="s">
        <v>71</v>
      </c>
      <c r="E13" s="40" t="s">
        <v>72</v>
      </c>
      <c r="F13" s="40" t="s">
        <v>75</v>
      </c>
      <c r="G13" s="40" t="s">
        <v>76</v>
      </c>
      <c r="H13" s="40" t="s">
        <v>123</v>
      </c>
      <c r="I13" s="40" t="s">
        <v>124</v>
      </c>
    </row>
    <row r="14" spans="1:10" ht="14.65" customHeight="1" x14ac:dyDescent="0.25">
      <c r="A14" s="42" t="s">
        <v>94</v>
      </c>
      <c r="B14" s="42"/>
      <c r="C14" s="42" t="s">
        <v>95</v>
      </c>
      <c r="D14" s="40" t="s">
        <v>71</v>
      </c>
      <c r="E14" s="43" t="s">
        <v>72</v>
      </c>
      <c r="F14" s="43"/>
      <c r="G14" s="44" t="s">
        <v>118</v>
      </c>
      <c r="H14" s="40"/>
      <c r="I14" s="40" t="s">
        <v>122</v>
      </c>
    </row>
    <row r="15" spans="1:10" s="71" customFormat="1" ht="14.65" customHeight="1" x14ac:dyDescent="0.25">
      <c r="A15" s="69" t="s">
        <v>96</v>
      </c>
      <c r="B15" s="69"/>
      <c r="C15" s="69" t="s">
        <v>97</v>
      </c>
      <c r="D15" s="70" t="s">
        <v>98</v>
      </c>
      <c r="E15" s="69" t="s">
        <v>93</v>
      </c>
      <c r="F15" s="69" t="s">
        <v>117</v>
      </c>
      <c r="G15" s="69"/>
      <c r="H15" s="70" t="s">
        <v>122</v>
      </c>
      <c r="I15" s="69"/>
      <c r="J15" s="71" t="s">
        <v>99</v>
      </c>
    </row>
    <row r="16" spans="1:10" ht="14.65" customHeight="1" x14ac:dyDescent="0.25">
      <c r="A16" s="44" t="s">
        <v>100</v>
      </c>
      <c r="B16" s="44"/>
      <c r="C16" s="44"/>
      <c r="D16" s="41" t="s">
        <v>98</v>
      </c>
      <c r="E16" s="44" t="s">
        <v>101</v>
      </c>
      <c r="F16" s="43" t="s">
        <v>115</v>
      </c>
      <c r="G16" s="43" t="s">
        <v>116</v>
      </c>
      <c r="H16" s="44" t="s">
        <v>159</v>
      </c>
      <c r="I16" s="44" t="s">
        <v>158</v>
      </c>
      <c r="J16" s="45" t="s">
        <v>102</v>
      </c>
    </row>
    <row r="17" spans="1:10" ht="14.65" customHeight="1" x14ac:dyDescent="0.25">
      <c r="A17" s="40" t="s">
        <v>103</v>
      </c>
      <c r="B17" s="40"/>
      <c r="C17" s="40"/>
      <c r="D17" s="40" t="s">
        <v>71</v>
      </c>
      <c r="E17" s="40" t="s">
        <v>72</v>
      </c>
      <c r="F17" s="40" t="s">
        <v>156</v>
      </c>
      <c r="G17" s="40" t="s">
        <v>157</v>
      </c>
      <c r="H17" s="46" t="s">
        <v>104</v>
      </c>
      <c r="I17" s="46" t="s">
        <v>105</v>
      </c>
      <c r="J17" s="47" t="s">
        <v>106</v>
      </c>
    </row>
    <row r="18" spans="1:10" ht="14.65" customHeight="1" x14ac:dyDescent="0.25">
      <c r="A18" s="40" t="s">
        <v>184</v>
      </c>
      <c r="B18" s="40" t="s">
        <v>155</v>
      </c>
      <c r="C18" s="42" t="s">
        <v>148</v>
      </c>
      <c r="D18" s="42" t="s">
        <v>71</v>
      </c>
      <c r="E18" s="42" t="s">
        <v>93</v>
      </c>
      <c r="F18" s="42" t="s">
        <v>117</v>
      </c>
      <c r="G18" s="42"/>
      <c r="H18" s="40" t="s">
        <v>122</v>
      </c>
      <c r="I18" s="42"/>
      <c r="J18" s="47"/>
    </row>
    <row r="19" spans="1:10" ht="14.65" customHeight="1" x14ac:dyDescent="0.25">
      <c r="A19" s="40" t="s">
        <v>137</v>
      </c>
      <c r="B19" s="40" t="s">
        <v>150</v>
      </c>
      <c r="C19" s="42"/>
      <c r="D19" s="42" t="s">
        <v>71</v>
      </c>
      <c r="E19" s="42" t="s">
        <v>93</v>
      </c>
      <c r="F19" s="42" t="s">
        <v>171</v>
      </c>
      <c r="G19" s="42"/>
      <c r="H19" s="40" t="s">
        <v>122</v>
      </c>
      <c r="I19" s="42"/>
      <c r="J19" s="47"/>
    </row>
    <row r="20" spans="1:10" ht="14.65" customHeight="1" x14ac:dyDescent="0.25">
      <c r="A20" s="40" t="s">
        <v>137</v>
      </c>
      <c r="B20" s="40" t="s">
        <v>155</v>
      </c>
      <c r="C20" s="42"/>
      <c r="D20" s="42" t="s">
        <v>71</v>
      </c>
      <c r="E20" s="42" t="s">
        <v>93</v>
      </c>
      <c r="F20" s="42" t="s">
        <v>172</v>
      </c>
      <c r="G20" s="42"/>
      <c r="H20" s="40" t="s">
        <v>122</v>
      </c>
      <c r="I20" s="42"/>
      <c r="J20" s="47"/>
    </row>
    <row r="21" spans="1:10" ht="14.65" customHeight="1" x14ac:dyDescent="0.25">
      <c r="A21" s="40" t="s">
        <v>137</v>
      </c>
      <c r="B21" s="40" t="s">
        <v>163</v>
      </c>
      <c r="C21" s="42"/>
      <c r="D21" s="42" t="s">
        <v>71</v>
      </c>
      <c r="E21" s="42" t="s">
        <v>93</v>
      </c>
      <c r="F21" s="42" t="s">
        <v>173</v>
      </c>
      <c r="G21" s="42"/>
      <c r="H21" s="40" t="s">
        <v>122</v>
      </c>
      <c r="I21" s="66"/>
      <c r="J21" s="47"/>
    </row>
    <row r="22" spans="1:10" ht="14.65" customHeight="1" x14ac:dyDescent="0.25">
      <c r="A22" s="42" t="s">
        <v>132</v>
      </c>
      <c r="B22" s="42" t="s">
        <v>150</v>
      </c>
      <c r="C22" s="42" t="s">
        <v>133</v>
      </c>
      <c r="D22" s="40" t="s">
        <v>71</v>
      </c>
      <c r="E22" s="43" t="s">
        <v>93</v>
      </c>
      <c r="F22" s="44" t="s">
        <v>174</v>
      </c>
      <c r="G22" s="42"/>
      <c r="H22" s="40" t="s">
        <v>122</v>
      </c>
    </row>
    <row r="23" spans="1:10" ht="14.65" customHeight="1" x14ac:dyDescent="0.25">
      <c r="A23" s="40" t="s">
        <v>132</v>
      </c>
      <c r="B23" s="40" t="s">
        <v>155</v>
      </c>
      <c r="C23" s="42" t="s">
        <v>133</v>
      </c>
      <c r="D23" s="42" t="s">
        <v>71</v>
      </c>
      <c r="E23" s="42" t="s">
        <v>93</v>
      </c>
      <c r="F23" s="44" t="s">
        <v>175</v>
      </c>
      <c r="G23" s="44" t="s">
        <v>176</v>
      </c>
      <c r="H23" s="42" t="s">
        <v>123</v>
      </c>
      <c r="I23" s="42" t="s">
        <v>124</v>
      </c>
    </row>
    <row r="24" spans="1:10" ht="14.65" customHeight="1" x14ac:dyDescent="0.25">
      <c r="A24" s="40" t="s">
        <v>134</v>
      </c>
      <c r="B24" s="40" t="s">
        <v>155</v>
      </c>
      <c r="C24" s="42"/>
      <c r="D24" s="42" t="s">
        <v>71</v>
      </c>
      <c r="E24" s="42" t="s">
        <v>93</v>
      </c>
      <c r="F24" s="44" t="s">
        <v>175</v>
      </c>
      <c r="G24" s="44" t="s">
        <v>176</v>
      </c>
      <c r="H24" s="42"/>
      <c r="I24" s="66"/>
    </row>
    <row r="25" spans="1:10" ht="14.65" customHeight="1" x14ac:dyDescent="0.25">
      <c r="A25" s="40" t="s">
        <v>135</v>
      </c>
      <c r="B25" s="40" t="s">
        <v>150</v>
      </c>
      <c r="C25" s="42" t="s">
        <v>144</v>
      </c>
      <c r="D25" s="42" t="s">
        <v>71</v>
      </c>
      <c r="E25" s="42" t="s">
        <v>93</v>
      </c>
      <c r="F25" s="44" t="s">
        <v>174</v>
      </c>
      <c r="G25" s="44"/>
      <c r="H25" s="40" t="s">
        <v>122</v>
      </c>
    </row>
    <row r="26" spans="1:10" ht="14.65" customHeight="1" x14ac:dyDescent="0.25">
      <c r="A26" s="40" t="s">
        <v>135</v>
      </c>
      <c r="B26" s="40" t="s">
        <v>155</v>
      </c>
      <c r="C26" s="42" t="s">
        <v>144</v>
      </c>
      <c r="D26" s="42" t="s">
        <v>71</v>
      </c>
      <c r="E26" s="42" t="s">
        <v>93</v>
      </c>
      <c r="F26" s="44" t="s">
        <v>175</v>
      </c>
      <c r="G26" s="44" t="s">
        <v>176</v>
      </c>
      <c r="H26" s="42" t="s">
        <v>123</v>
      </c>
      <c r="I26" s="42" t="s">
        <v>124</v>
      </c>
    </row>
    <row r="27" spans="1:10" ht="14.65" customHeight="1" x14ac:dyDescent="0.25">
      <c r="A27" s="40" t="s">
        <v>138</v>
      </c>
      <c r="B27" s="40" t="s">
        <v>165</v>
      </c>
      <c r="C27" s="42" t="s">
        <v>133</v>
      </c>
      <c r="D27" s="42" t="s">
        <v>71</v>
      </c>
      <c r="E27" s="42" t="s">
        <v>93</v>
      </c>
      <c r="F27" s="44" t="s">
        <v>174</v>
      </c>
      <c r="G27" s="44"/>
      <c r="H27" s="40" t="s">
        <v>122</v>
      </c>
    </row>
    <row r="28" spans="1:10" ht="14.65" customHeight="1" x14ac:dyDescent="0.25">
      <c r="A28" s="40" t="s">
        <v>138</v>
      </c>
      <c r="B28" s="40" t="s">
        <v>166</v>
      </c>
      <c r="C28" s="42" t="s">
        <v>133</v>
      </c>
      <c r="D28" s="42" t="s">
        <v>71</v>
      </c>
      <c r="E28" s="42" t="s">
        <v>93</v>
      </c>
      <c r="F28" s="44" t="s">
        <v>177</v>
      </c>
      <c r="G28" s="44"/>
      <c r="H28" s="40" t="s">
        <v>164</v>
      </c>
    </row>
    <row r="29" spans="1:10" ht="14.65" customHeight="1" x14ac:dyDescent="0.25">
      <c r="A29" s="40" t="s">
        <v>138</v>
      </c>
      <c r="B29" s="40" t="s">
        <v>155</v>
      </c>
      <c r="C29" s="42" t="s">
        <v>133</v>
      </c>
      <c r="D29" s="42" t="s">
        <v>71</v>
      </c>
      <c r="E29" s="42" t="s">
        <v>93</v>
      </c>
      <c r="F29" s="44" t="s">
        <v>175</v>
      </c>
      <c r="G29" s="44" t="s">
        <v>176</v>
      </c>
      <c r="H29" s="42" t="s">
        <v>123</v>
      </c>
      <c r="I29" s="42" t="s">
        <v>124</v>
      </c>
    </row>
    <row r="30" spans="1:10" ht="14.65" customHeight="1" x14ac:dyDescent="0.25">
      <c r="A30" s="40" t="s">
        <v>139</v>
      </c>
      <c r="B30" s="40" t="s">
        <v>155</v>
      </c>
      <c r="C30" s="42" t="s">
        <v>167</v>
      </c>
      <c r="D30" s="42" t="s">
        <v>71</v>
      </c>
      <c r="E30" s="42" t="s">
        <v>93</v>
      </c>
      <c r="F30" s="42" t="s">
        <v>178</v>
      </c>
      <c r="G30" s="42"/>
      <c r="H30" s="42"/>
      <c r="I30" s="42"/>
    </row>
    <row r="31" spans="1:10" ht="14.65" customHeight="1" x14ac:dyDescent="0.25">
      <c r="A31" s="40" t="s">
        <v>140</v>
      </c>
      <c r="B31" s="40" t="s">
        <v>155</v>
      </c>
      <c r="C31" s="42" t="s">
        <v>145</v>
      </c>
      <c r="D31" s="42"/>
      <c r="E31" s="42"/>
      <c r="F31" s="42"/>
      <c r="G31" s="42"/>
      <c r="H31" s="42"/>
      <c r="I31" s="42"/>
    </row>
    <row r="32" spans="1:10" ht="14.65" customHeight="1" x14ac:dyDescent="0.25">
      <c r="A32" s="40" t="s">
        <v>141</v>
      </c>
      <c r="B32" s="40" t="s">
        <v>155</v>
      </c>
      <c r="C32" s="42"/>
      <c r="D32" s="42"/>
      <c r="E32" s="42"/>
      <c r="F32" s="42"/>
      <c r="G32" s="42"/>
      <c r="H32" s="42"/>
      <c r="I32" s="42"/>
    </row>
    <row r="33" spans="1:9" ht="14.65" customHeight="1" x14ac:dyDescent="0.25">
      <c r="A33" s="40" t="s">
        <v>136</v>
      </c>
      <c r="B33" s="40" t="s">
        <v>155</v>
      </c>
      <c r="C33" s="42"/>
      <c r="D33" s="42" t="s">
        <v>71</v>
      </c>
      <c r="E33" s="42" t="s">
        <v>93</v>
      </c>
      <c r="F33" s="42" t="s">
        <v>185</v>
      </c>
      <c r="G33" s="42"/>
      <c r="H33" s="42"/>
      <c r="I33" s="42"/>
    </row>
    <row r="34" spans="1:9" ht="14.65" customHeight="1" x14ac:dyDescent="0.25">
      <c r="A34" s="40" t="s">
        <v>142</v>
      </c>
      <c r="B34" s="40" t="s">
        <v>155</v>
      </c>
      <c r="C34" s="42" t="s">
        <v>186</v>
      </c>
      <c r="D34" s="42"/>
      <c r="E34" s="42"/>
      <c r="F34" s="42"/>
      <c r="G34" s="42"/>
      <c r="H34" s="42"/>
      <c r="I34" s="42"/>
    </row>
    <row r="35" spans="1:9" ht="14.65" customHeight="1" x14ac:dyDescent="0.25">
      <c r="A35" s="40" t="s">
        <v>95</v>
      </c>
      <c r="B35" s="40" t="s">
        <v>151</v>
      </c>
      <c r="C35" s="42" t="s">
        <v>147</v>
      </c>
      <c r="D35" s="42" t="s">
        <v>71</v>
      </c>
      <c r="E35" s="42" t="s">
        <v>93</v>
      </c>
      <c r="F35" s="42" t="s">
        <v>179</v>
      </c>
      <c r="G35" s="42" t="s">
        <v>181</v>
      </c>
      <c r="H35" s="42" t="s">
        <v>123</v>
      </c>
      <c r="I35" s="42" t="s">
        <v>124</v>
      </c>
    </row>
    <row r="36" spans="1:9" ht="14.65" customHeight="1" x14ac:dyDescent="0.25">
      <c r="A36" s="40" t="s">
        <v>95</v>
      </c>
      <c r="B36" s="40" t="s">
        <v>152</v>
      </c>
      <c r="C36" s="42" t="s">
        <v>147</v>
      </c>
      <c r="D36" s="42" t="s">
        <v>71</v>
      </c>
      <c r="E36" s="42" t="s">
        <v>93</v>
      </c>
      <c r="F36" s="42" t="s">
        <v>180</v>
      </c>
      <c r="G36" s="42" t="s">
        <v>181</v>
      </c>
      <c r="H36" s="42" t="s">
        <v>123</v>
      </c>
      <c r="I36" s="42" t="s">
        <v>124</v>
      </c>
    </row>
    <row r="37" spans="1:9" ht="14.65" customHeight="1" x14ac:dyDescent="0.25">
      <c r="A37" s="40" t="s">
        <v>143</v>
      </c>
      <c r="B37" s="40" t="s">
        <v>168</v>
      </c>
      <c r="C37" s="42" t="s">
        <v>170</v>
      </c>
      <c r="D37" s="42" t="s">
        <v>71</v>
      </c>
      <c r="E37" s="42" t="s">
        <v>93</v>
      </c>
      <c r="F37" s="42" t="s">
        <v>182</v>
      </c>
      <c r="G37" s="42"/>
      <c r="H37" s="42"/>
      <c r="I37" s="42"/>
    </row>
    <row r="38" spans="1:9" ht="14.65" customHeight="1" x14ac:dyDescent="0.25">
      <c r="A38" s="40" t="s">
        <v>143</v>
      </c>
      <c r="B38" s="40" t="s">
        <v>169</v>
      </c>
      <c r="C38" s="42" t="s">
        <v>170</v>
      </c>
      <c r="D38" s="42" t="s">
        <v>71</v>
      </c>
      <c r="E38" s="42" t="s">
        <v>93</v>
      </c>
      <c r="F38" s="42" t="s">
        <v>183</v>
      </c>
      <c r="G38" s="42"/>
      <c r="H38" s="42"/>
      <c r="I38" s="42"/>
    </row>
    <row r="40" spans="1:9" x14ac:dyDescent="0.25">
      <c r="A40" s="48" t="s">
        <v>107</v>
      </c>
      <c r="B40" s="48"/>
    </row>
    <row r="41" spans="1:9" x14ac:dyDescent="0.25">
      <c r="A41" s="49" t="s">
        <v>108</v>
      </c>
      <c r="B41" s="49"/>
      <c r="C41" s="50" t="s">
        <v>125</v>
      </c>
      <c r="D41" s="51" t="s">
        <v>22</v>
      </c>
      <c r="E41" s="50"/>
      <c r="F41" s="50"/>
    </row>
    <row r="42" spans="1:9" x14ac:dyDescent="0.25">
      <c r="A42" s="52" t="s">
        <v>109</v>
      </c>
      <c r="B42" s="52"/>
      <c r="C42" s="58" t="s">
        <v>126</v>
      </c>
      <c r="D42" s="54" t="s">
        <v>146</v>
      </c>
      <c r="E42" s="53"/>
      <c r="F42" s="53"/>
    </row>
    <row r="43" spans="1:9" x14ac:dyDescent="0.25">
      <c r="A43" s="52" t="s">
        <v>110</v>
      </c>
      <c r="B43" s="52"/>
      <c r="C43" s="58" t="s">
        <v>127</v>
      </c>
      <c r="D43" s="54" t="s">
        <v>128</v>
      </c>
      <c r="E43" s="53"/>
      <c r="F43" s="53"/>
    </row>
    <row r="44" spans="1:9" ht="31.5" x14ac:dyDescent="0.25">
      <c r="A44" s="52" t="s">
        <v>111</v>
      </c>
      <c r="B44" s="52"/>
      <c r="C44" s="53" t="s">
        <v>129</v>
      </c>
      <c r="D44" s="54" t="s">
        <v>161</v>
      </c>
      <c r="E44" s="53"/>
      <c r="F44" s="53"/>
    </row>
    <row r="45" spans="1:9" x14ac:dyDescent="0.25">
      <c r="A45" s="52" t="s">
        <v>112</v>
      </c>
      <c r="B45" s="52"/>
      <c r="C45" s="53" t="s">
        <v>130</v>
      </c>
      <c r="D45" s="54" t="s">
        <v>131</v>
      </c>
      <c r="E45" s="53"/>
      <c r="F45" s="53"/>
    </row>
    <row r="46" spans="1:9" ht="47.25" x14ac:dyDescent="0.25">
      <c r="A46" s="52" t="s">
        <v>162</v>
      </c>
      <c r="B46" s="52"/>
      <c r="C46" s="53" t="s">
        <v>160</v>
      </c>
      <c r="D46" s="54" t="s">
        <v>113</v>
      </c>
      <c r="E46" s="53"/>
      <c r="F46" s="53"/>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2016-05-26T22:33:59Z</dcterms:modified>
</cp:coreProperties>
</file>