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I18" i="1"/>
  <c r="F18" i="1"/>
  <c r="G18" i="1"/>
  <c r="C17" i="1"/>
  <c r="I17" i="1"/>
  <c r="F17" i="1"/>
  <c r="G17" i="1"/>
  <c r="C16" i="1"/>
  <c r="I16" i="1"/>
  <c r="F16" i="1"/>
  <c r="G16" i="1"/>
  <c r="C15" i="1"/>
  <c r="I15" i="1"/>
  <c r="F15" i="1"/>
  <c r="G15" i="1"/>
  <c r="C13" i="1"/>
  <c r="I13" i="1"/>
  <c r="F13" i="1"/>
  <c r="G13" i="1"/>
  <c r="C14" i="1"/>
  <c r="I14" i="1"/>
  <c r="F14" i="1"/>
  <c r="G14" i="1"/>
  <c r="C12" i="1"/>
  <c r="F12" i="1"/>
  <c r="G12" i="1"/>
  <c r="C11" i="1"/>
  <c r="F11" i="1"/>
  <c r="G11" i="1"/>
  <c r="C10" i="1"/>
  <c r="I10" i="1"/>
  <c r="F10" i="1"/>
  <c r="G10" i="1"/>
  <c r="H10"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1" i="2"/>
  <c r="I21" i="2"/>
  <c r="J21" i="2"/>
  <c r="K45" i="2"/>
  <c r="D17" i="2"/>
  <c r="D18" i="2"/>
  <c r="D5" i="2"/>
  <c r="D7" i="2"/>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<sst xmlns="http://schemas.openxmlformats.org/spreadsheetml/2006/main" count="257" uniqueCount="166">
  <si>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</si>
  <si>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</si>
  <si>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</si>
  <si>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</si>
  <si>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</si>
  <si>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</si>
  <si>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</si>
  <si>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</si>
  <si>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</si>
  <si>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</si>
  <si>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</si>
  <si>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</si>
  <si>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</si>
  <si>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</si>
  <si>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</si>
  <si>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</si>
  <si>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</si>
  <si>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</si>
  <si>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</si>
  <si>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</si>
  <si>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</si>
  <si>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</si>
  <si>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</si>
  <si>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</si>
  <si>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</si>
  <si>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</si>
  <si>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</si>
  <si>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</si>
  <si>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</si>
  <si>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</si>
  <si>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</si>
  <si>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</si>
  <si>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</si>
  <si>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</si>
  <si>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</si>
  <si>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</si>
  <si>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</si>
  <si>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</si>
  <si>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</si>
  <si>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</si>
  <si>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</si>
  <si>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</si>
  <si>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</si>
  <si>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</si>
  <si>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</si>
  <si>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</si>
  <si>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</si>
  <si>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</si>
  <si>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</si>
  <si>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</si>
  <si>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</si>
  <si>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</si>
  <si>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</si>
  <si>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</si>
  <si>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</si>
  <si>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</si>
  <si>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</si>
  <si>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</si>
  <si>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</si>
  <si>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</si>
  <si>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</si>
  <si>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</si>
  <si>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</si>
  <si>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</si>
  <si>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</si>
  <si>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</si>
  <si>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</si>
  <si>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</si>
  <si>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</si>
  <si>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</si>
  <si>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</si>
  <si>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</si>
  <si>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</si>
  <si>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</si>
  <si>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</si>
  <si>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</si>
  <si>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</si>
  <si>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</si>
  <si>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</si>
  <si>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</si>
  <si>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</si>
  <si>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</si>
  <si>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</si>
  <si>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</si>
  <si>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</si>
  <si>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</si>
  <si>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</si>
  <si>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</si>
  <si>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</si>
  <si>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</si>
  <si>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</si>
  <si>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</si>
  <si>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</si>
  <si>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</si>
  <si>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</si>
  <si>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</si>
  <si>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</si>
  <si>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</si>
  <si>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</si>
  <si>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</si>
  <si>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</si>
  <si>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</si>
  <si>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</si>
  <si>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</si>
  <si>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</si>
  <si>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</si>
  <si>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</si>
  <si>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</si>
  <si>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</si>
  <si>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</si>
  <si>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</si>
  <si>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</si>
  <si>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</si>
  <si>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</si>
  <si>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</si>
  <si>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</si>
  <si>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</si>
  <si>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</si>
  <si>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</si>
  <si>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</si>
  <si>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</si>
  <si>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</si>
  <si>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</si>
  <si>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</si>
  <si>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</si>
  <si>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</si>
  <si>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</si>
  <si>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</si>
  <si>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</si>
  <si>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</si>
  <si>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</si>
  <si>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</si>
  <si>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</si>
  <si>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</si>
  <si>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</si>
  <si>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</si>
  <si>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</si>
  <si>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</si>
  <si>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</si>
  <si>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</si>
  <si>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</si>
  <si>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</si>
  <si>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</si>
  <si>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</si>
  <si>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</si>
  <si>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</si>
  <si>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</si>
  <si>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IMG02</t>
  </si>
  <si>
    <t>Números Reales</t>
  </si>
  <si>
    <t>Cristhian Bello</t>
  </si>
  <si>
    <t>IMG03</t>
  </si>
  <si>
    <t>Representacion grafica de la funcion 2 elevado a la x</t>
  </si>
  <si>
    <t>IMG04</t>
  </si>
  <si>
    <t>IMG05</t>
  </si>
  <si>
    <t>Poner los nombres A y B a cada conjunto respectivamente, modificar los diagrams sagitales, con el fin de que lleven todos el mismo diseño.</t>
  </si>
  <si>
    <t>Funcion tangente de x</t>
  </si>
  <si>
    <t>Una grafica similar, puede ser laGrafica de la funcion f(x)=x^3+4x^2, que se evidencie la curva completa</t>
  </si>
  <si>
    <t>IMG06</t>
  </si>
  <si>
    <t>IMG07</t>
  </si>
  <si>
    <t>IMG08</t>
  </si>
  <si>
    <t>IMG09</t>
  </si>
  <si>
    <t>Grafica de la funcion logaritmo natural de x</t>
  </si>
  <si>
    <t>Grafica de la funcion f(x)=3x-2</t>
  </si>
  <si>
    <t>Poner los nombres A y B a cada conjunto respectivamente, modificar los diagramas sagitales, con el fin de que lleven todos el mismo diseño.</t>
  </si>
  <si>
    <t>MA_11_01_REC80</t>
  </si>
  <si>
    <t>Una  grafica similar a la de la imagen, lo que realmente interesa es que sea una funcion inyectiva- no sobreyectiva, la  grafica NO debe ser sobreyectiva, pero si inyectiva.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</si>
</sst>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00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wrapText="1"/>
    </xf>
    <xf numFmtId="1" fontId="2" fillId="9" borderId="5" xfId="0" applyNumberFormat="1" applyFont="1" applyFill="1" applyBorder="1" applyAlignment="1">
      <alignment vertical="center" wrapText="1"/>
    </xf>
    <xf numFmtId="0" fontId="6" fillId="9" borderId="5" xfId="0" applyFont="1" applyFill="1" applyBorder="1" applyAlignment="1">
      <alignment horizontal="center"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0" fillId="9" borderId="5" xfId="0" applyFill="1" applyBorder="1"/>
    <xf numFmtId="0" fontId="20" fillId="9" borderId="5" xfId="0" applyFont="1" applyFill="1" applyBorder="1"/>
    <xf numFmtId="1" fontId="2" fillId="10" borderId="5" xfId="0" applyNumberFormat="1" applyFont="1" applyFill="1" applyBorder="1" applyAlignment="1">
      <alignment vertical="center" wrapText="1"/>
    </xf>
    <xf numFmtId="0" fontId="6" fillId="10" borderId="5" xfId="0" applyFont="1" applyFill="1" applyBorder="1" applyAlignment="1">
      <alignment horizontal="center"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0" fillId="10" borderId="5" xfId="0" applyFill="1" applyBorder="1"/>
    <xf numFmtId="0" fontId="20" fillId="10" borderId="5" xfId="0" applyFont="1" applyFill="1" applyBorder="1"/>
    <xf numFmtId="0" fontId="2" fillId="9" borderId="5"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1537606</xdr:colOff>
      <xdr:row>9</xdr:row>
      <xdr:rowOff>95250</xdr:rowOff>
    </xdr:from>
    <xdr:to>
      <xdr:col>9</xdr:col>
      <xdr:colOff>4163785</xdr:colOff>
      <xdr:row>9</xdr:row>
      <xdr:rowOff>1714500</xdr:rowOff>
    </xdr:to>
    <xdr:pic>
      <xdr:nvPicPr>
        <xdr:cNvPr id="5" name="Imagen 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39356" y="2054679"/>
          <a:ext cx="2626179" cy="1619250"/>
        </a:xfrm>
        <a:prstGeom prst="rect">
          <a:avLst/>
        </a:prstGeom>
        <a:noFill/>
        <a:ln>
          <a:noFill/>
        </a:ln>
      </xdr:spPr>
    </xdr:pic>
    <xdr:clientData/>
  </xdr:twoCellAnchor>
  <xdr:twoCellAnchor editAs="oneCell">
    <xdr:from>
      <xdr:col>9</xdr:col>
      <xdr:colOff>1973036</xdr:colOff>
      <xdr:row>10</xdr:row>
      <xdr:rowOff>299357</xdr:rowOff>
    </xdr:from>
    <xdr:to>
      <xdr:col>9</xdr:col>
      <xdr:colOff>3446236</xdr:colOff>
      <xdr:row>10</xdr:row>
      <xdr:rowOff>1495697</xdr:rowOff>
    </xdr:to>
    <xdr:pic>
      <xdr:nvPicPr>
        <xdr:cNvPr id="6" name="Imagen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74786" y="4136571"/>
          <a:ext cx="1473200" cy="1196340"/>
        </a:xfrm>
        <a:prstGeom prst="rect">
          <a:avLst/>
        </a:prstGeom>
        <a:noFill/>
        <a:ln>
          <a:noFill/>
        </a:ln>
      </xdr:spPr>
    </xdr:pic>
    <xdr:clientData/>
  </xdr:twoCellAnchor>
  <xdr:twoCellAnchor editAs="oneCell">
    <xdr:from>
      <xdr:col>9</xdr:col>
      <xdr:colOff>1864178</xdr:colOff>
      <xdr:row>11</xdr:row>
      <xdr:rowOff>190499</xdr:rowOff>
    </xdr:from>
    <xdr:to>
      <xdr:col>9</xdr:col>
      <xdr:colOff>3605892</xdr:colOff>
      <xdr:row>11</xdr:row>
      <xdr:rowOff>1605642</xdr:rowOff>
    </xdr:to>
    <xdr:pic>
      <xdr:nvPicPr>
        <xdr:cNvPr id="7" name="Imagen 6"/>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865928" y="5905499"/>
          <a:ext cx="1741714" cy="1415143"/>
        </a:xfrm>
        <a:prstGeom prst="rect">
          <a:avLst/>
        </a:prstGeom>
        <a:noFill/>
        <a:ln>
          <a:noFill/>
        </a:ln>
      </xdr:spPr>
    </xdr:pic>
    <xdr:clientData/>
  </xdr:twoCellAnchor>
  <xdr:twoCellAnchor editAs="oneCell">
    <xdr:from>
      <xdr:col>9</xdr:col>
      <xdr:colOff>1357313</xdr:colOff>
      <xdr:row>12</xdr:row>
      <xdr:rowOff>214313</xdr:rowOff>
    </xdr:from>
    <xdr:to>
      <xdr:col>9</xdr:col>
      <xdr:colOff>3423603</xdr:colOff>
      <xdr:row>12</xdr:row>
      <xdr:rowOff>1400493</xdr:rowOff>
    </xdr:to>
    <xdr:pic>
      <xdr:nvPicPr>
        <xdr:cNvPr id="9" name="Imagen 8"/>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59063" y="7834313"/>
          <a:ext cx="2066290" cy="1186180"/>
        </a:xfrm>
        <a:prstGeom prst="rect">
          <a:avLst/>
        </a:prstGeom>
        <a:noFill/>
        <a:ln>
          <a:noFill/>
        </a:ln>
      </xdr:spPr>
    </xdr:pic>
    <xdr:clientData/>
  </xdr:twoCellAnchor>
  <xdr:twoCellAnchor editAs="oneCell">
    <xdr:from>
      <xdr:col>9</xdr:col>
      <xdr:colOff>1047750</xdr:colOff>
      <xdr:row>13</xdr:row>
      <xdr:rowOff>309563</xdr:rowOff>
    </xdr:from>
    <xdr:to>
      <xdr:col>9</xdr:col>
      <xdr:colOff>3167062</xdr:colOff>
      <xdr:row>13</xdr:row>
      <xdr:rowOff>1714499</xdr:rowOff>
    </xdr:to>
    <xdr:pic>
      <xdr:nvPicPr>
        <xdr:cNvPr id="10" name="Imagen 9"/>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049500" y="9620251"/>
          <a:ext cx="2119312" cy="1404936"/>
        </a:xfrm>
        <a:prstGeom prst="rect">
          <a:avLst/>
        </a:prstGeom>
        <a:noFill/>
        <a:ln>
          <a:noFill/>
        </a:ln>
      </xdr:spPr>
    </xdr:pic>
    <xdr:clientData/>
  </xdr:twoCellAnchor>
  <xdr:twoCellAnchor editAs="oneCell">
    <xdr:from>
      <xdr:col>9</xdr:col>
      <xdr:colOff>1952625</xdr:colOff>
      <xdr:row>14</xdr:row>
      <xdr:rowOff>309561</xdr:rowOff>
    </xdr:from>
    <xdr:to>
      <xdr:col>9</xdr:col>
      <xdr:colOff>4714875</xdr:colOff>
      <xdr:row>14</xdr:row>
      <xdr:rowOff>2595560</xdr:rowOff>
    </xdr:to>
    <xdr:pic>
      <xdr:nvPicPr>
        <xdr:cNvPr id="13" name="Imagen 12"/>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954375" y="11620499"/>
          <a:ext cx="2762250" cy="2285999"/>
        </a:xfrm>
        <a:prstGeom prst="rect">
          <a:avLst/>
        </a:prstGeom>
        <a:noFill/>
        <a:ln>
          <a:noFill/>
        </a:ln>
      </xdr:spPr>
    </xdr:pic>
    <xdr:clientData/>
  </xdr:twoCellAnchor>
  <xdr:twoCellAnchor editAs="oneCell">
    <xdr:from>
      <xdr:col>9</xdr:col>
      <xdr:colOff>2357438</xdr:colOff>
      <xdr:row>15</xdr:row>
      <xdr:rowOff>404812</xdr:rowOff>
    </xdr:from>
    <xdr:to>
      <xdr:col>9</xdr:col>
      <xdr:colOff>4323398</xdr:colOff>
      <xdr:row>15</xdr:row>
      <xdr:rowOff>1483042</xdr:rowOff>
    </xdr:to>
    <xdr:pic>
      <xdr:nvPicPr>
        <xdr:cNvPr id="14" name="Imagen 13"/>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59188" y="14478000"/>
          <a:ext cx="1965960" cy="1078230"/>
        </a:xfrm>
        <a:prstGeom prst="rect">
          <a:avLst/>
        </a:prstGeom>
        <a:noFill/>
        <a:ln>
          <a:noFill/>
        </a:ln>
      </xdr:spPr>
    </xdr:pic>
    <xdr:clientData/>
  </xdr:twoCellAnchor>
  <xdr:twoCellAnchor editAs="oneCell">
    <xdr:from>
      <xdr:col>9</xdr:col>
      <xdr:colOff>1738313</xdr:colOff>
      <xdr:row>16</xdr:row>
      <xdr:rowOff>285749</xdr:rowOff>
    </xdr:from>
    <xdr:to>
      <xdr:col>9</xdr:col>
      <xdr:colOff>4071937</xdr:colOff>
      <xdr:row>16</xdr:row>
      <xdr:rowOff>1690686</xdr:rowOff>
    </xdr:to>
    <xdr:pic>
      <xdr:nvPicPr>
        <xdr:cNvPr id="16" name="Imagen 15"/>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740063" y="16644937"/>
          <a:ext cx="2333624" cy="1404937"/>
        </a:xfrm>
        <a:prstGeom prst="rect">
          <a:avLst/>
        </a:prstGeom>
        <a:noFill/>
        <a:ln>
          <a:noFill/>
        </a:ln>
      </xdr:spPr>
    </xdr:pic>
    <xdr:clientData/>
  </xdr:twoCellAnchor>
  <xdr:twoCellAnchor editAs="oneCell">
    <xdr:from>
      <xdr:col>9</xdr:col>
      <xdr:colOff>1666875</xdr:colOff>
      <xdr:row>17</xdr:row>
      <xdr:rowOff>523875</xdr:rowOff>
    </xdr:from>
    <xdr:to>
      <xdr:col>9</xdr:col>
      <xdr:colOff>3140075</xdr:colOff>
      <xdr:row>17</xdr:row>
      <xdr:rowOff>1720215</xdr:rowOff>
    </xdr:to>
    <xdr:pic>
      <xdr:nvPicPr>
        <xdr:cNvPr id="17" name="Imagen 16"/>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668625" y="18859500"/>
          <a:ext cx="1473200" cy="11963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zoomScale="115" zoomScaleNormal="115" zoomScalePageLayoutView="140" workbookViewId="0">
      <pane ySplit="9" topLeftCell="A16" activePane="bottomLeft" state="frozen"/>
      <selection pane="bottomLeft" activeCell="C16" sqref="C16"/>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87" t="s">
        <v>21</v>
      </c>
      <c r="D2" s="88"/>
      <c r="F2" s="80" t="s">
        <v>0</v>
      </c>
      <c r="G2" s="81"/>
      <c r="H2" s="42"/>
      <c r="I2" s="42"/>
      <c r="J2" s="16"/>
    </row>
    <row r="3" spans="1:16" ht="15.75" x14ac:dyDescent="0.25">
      <c r="A3" s="1"/>
      <c r="B3" s="4" t="s">
        <v>8</v>
      </c>
      <c r="C3" s="89">
        <v>11</v>
      </c>
      <c r="D3" s="90"/>
      <c r="F3" s="82"/>
      <c r="G3" s="83"/>
      <c r="H3" s="42"/>
      <c r="I3" s="42"/>
      <c r="J3" s="16"/>
    </row>
    <row r="4" spans="1:16" ht="16.5" x14ac:dyDescent="0.3">
      <c r="A4" s="1"/>
      <c r="B4" s="4" t="s">
        <v>54</v>
      </c>
      <c r="C4" s="89" t="s">
        <v>148</v>
      </c>
      <c r="D4" s="90"/>
      <c r="E4" s="5"/>
      <c r="F4" s="41" t="s">
        <v>55</v>
      </c>
      <c r="G4" s="40" t="s">
        <v>56</v>
      </c>
      <c r="H4" s="42"/>
      <c r="I4" s="42"/>
      <c r="J4" s="16"/>
      <c r="K4" s="16"/>
    </row>
    <row r="5" spans="1:16" ht="16.5" thickBot="1" x14ac:dyDescent="0.3">
      <c r="A5" s="1"/>
      <c r="B5" s="6" t="s">
        <v>1</v>
      </c>
      <c r="C5" s="91" t="s">
        <v>149</v>
      </c>
      <c r="D5" s="92"/>
      <c r="E5" s="5"/>
      <c r="F5" s="39" t="str">
        <f>IF(G4="Recurso","Motor del recurso","")</f>
        <v>Motor del recurso</v>
      </c>
      <c r="G5" s="39" t="s">
        <v>86</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164</v>
      </c>
      <c r="D7" s="25"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6" t="s">
        <v>6</v>
      </c>
      <c r="K9" s="21" t="s">
        <v>7</v>
      </c>
    </row>
    <row r="10" spans="1:16" s="12" customFormat="1" ht="147.75" customHeight="1" x14ac:dyDescent="0.25">
      <c r="A10" s="67" t="s">
        <v>142</v>
      </c>
      <c r="B10" s="68">
        <v>246807346</v>
      </c>
      <c r="C10" s="69" t="str">
        <f>IF(OR(B10&lt;&gt;"",J10&lt;&gt;""),IF($G$4="Recurso",CONCATENATE($G$4," ",$G$5),$G$4),"")</f>
        <v>Recurso M10B</v>
      </c>
      <c r="D10" s="70" t="s">
        <v>145</v>
      </c>
      <c r="E10" s="70" t="s">
        <v>146</v>
      </c>
      <c r="F10" s="70" t="str">
        <f t="shared" ref="F10" si="0">IF(OR(B10&lt;&gt;"",J10&lt;&gt;""),CONCATENATE($C$7,"_",$A10,IF($G$4="Cuaderno de Estudio","_small",CONCATENATE(IF(I10="","","n"),IF(LEFT($G$5,1)="F",".jpg",".png")))),"")</f>
        <v>MA_11_01_REC80_IMG01.png</v>
      </c>
      <c r="G10" s="70" t="str">
        <f>IF(F10&lt;&gt;"",IF($G$4="Recurso",IF(LEFT($G$5,1)="M",VLOOKUP($G$5,'Definición técnica de imagenes'!$A$3:$G$17,5,FALSE),IF($G$5="F1",'Definición técnica de imagenes'!$E$15,'Definición técnica de imagenes'!$F$13)),'Definición técnica de imagenes'!$E$16),"")</f>
        <v>273 x 51 px</v>
      </c>
      <c r="H10" s="70" t="str">
        <f>IF(AND(I10&lt;&gt;"",I10&lt;&gt;0),IF(OR(B10&lt;&gt;"",J10&lt;&gt;""),CONCATENATE($C$7,"_",$A10,IF($G$4="Cuaderno de Estudio","_zoom",CONCATENATE("a",IF(LEFT($G$5,1)="F",".jpg",".png")))),""),"")</f>
        <v/>
      </c>
      <c r="I10" s="70" t="str">
        <f>IF(OR(B10&lt;&gt;"",J10&lt;&gt;""),IF($G$4="Recurso",IF(LEFT($G$5,1)="M",IF(VLOOKUP($G$5,'Definición técnica de imagenes'!$A$3:$G$17,6,FALSE)=0,"",VLOOKUP($G$5,'Definición técnica de imagenes'!$A$3:$G$17,6,FALSE)),IF($G$5="F1","","")),'Definición técnica de imagenes'!$F$16),"")</f>
        <v/>
      </c>
      <c r="J10" s="71"/>
      <c r="K10" s="72" t="s">
        <v>154</v>
      </c>
    </row>
    <row r="11" spans="1:16" s="12" customFormat="1" ht="147.75" customHeight="1" x14ac:dyDescent="0.25">
      <c r="A11" s="67" t="s">
        <v>147</v>
      </c>
      <c r="B11" s="68">
        <v>246807346</v>
      </c>
      <c r="C11" s="69" t="str">
        <f>IF(OR(B11&lt;&gt;"",J11&lt;&gt;""),IF($G$4="Recurso",CONCATENATE($G$4," ",$G$5),$G$4),"")</f>
        <v>Recurso M10B</v>
      </c>
      <c r="D11" s="70" t="s">
        <v>145</v>
      </c>
      <c r="E11" s="70" t="s">
        <v>146</v>
      </c>
      <c r="F11" s="70" t="str">
        <f t="shared" ref="F11" si="1">IF(OR(B11&lt;&gt;"",J11&lt;&gt;""),CONCATENATE($C$7,"_",$A11,IF($G$4="Cuaderno de Estudio","_small",CONCATENATE(IF(I11="","","n"),IF(LEFT($G$5,1)="F",".jpg",".png")))),"")</f>
        <v>MA_11_01_REC80_IMG02.png</v>
      </c>
      <c r="G11" s="70" t="str">
        <f>IF(F11&lt;&gt;"",IF($G$4="Recurso",IF(LEFT($G$5,1)="M",VLOOKUP($G$5,'Definición técnica de imagenes'!$A$3:$G$17,5,FALSE),IF($G$5="F1",'Definición técnica de imagenes'!$E$15,'Definición técnica de imagenes'!$F$13)),'Definición técnica de imagenes'!$E$16),"")</f>
        <v>273 x 51 px</v>
      </c>
      <c r="H11" s="70"/>
      <c r="I11" s="70"/>
      <c r="J11" s="71"/>
      <c r="K11" s="72" t="s">
        <v>151</v>
      </c>
    </row>
    <row r="12" spans="1:16" s="12" customFormat="1" ht="147.75" customHeight="1" x14ac:dyDescent="0.25">
      <c r="A12" s="73" t="s">
        <v>150</v>
      </c>
      <c r="B12" s="74">
        <v>246807346</v>
      </c>
      <c r="C12" s="75" t="str">
        <f>IF(OR(B12&lt;&gt;"",J12&lt;&gt;""),IF($G$4="Recurso",CONCATENATE($G$4," ",$G$5),$G$4),"")</f>
        <v>Recurso M10B</v>
      </c>
      <c r="D12" s="76" t="s">
        <v>145</v>
      </c>
      <c r="E12" s="76" t="s">
        <v>146</v>
      </c>
      <c r="F12" s="76" t="str">
        <f t="shared" ref="F12" si="2">IF(OR(B12&lt;&gt;"",J12&lt;&gt;""),CONCATENATE($C$7,"_",$A12,IF($G$4="Cuaderno de Estudio","_small",CONCATENATE(IF(I12="","","n"),IF(LEFT($G$5,1)="F",".jpg",".png")))),"")</f>
        <v>MA_11_01_REC80_IMG03.png</v>
      </c>
      <c r="G12" s="76" t="str">
        <f>IF(F12&lt;&gt;"",IF($G$4="Recurso",IF(LEFT($G$5,1)="M",VLOOKUP($G$5,'Definición técnica de imagenes'!$A$3:$G$17,5,FALSE),IF($G$5="F1",'Definición técnica de imagenes'!$E$15,'Definición técnica de imagenes'!$F$13)),'Definición técnica de imagenes'!$E$16),"")</f>
        <v>273 x 51 px</v>
      </c>
      <c r="H12" s="76"/>
      <c r="I12" s="76"/>
      <c r="J12" s="77"/>
      <c r="K12" s="78" t="s">
        <v>165</v>
      </c>
    </row>
    <row r="13" spans="1:16" s="12" customFormat="1" ht="133.5" customHeight="1" x14ac:dyDescent="0.25">
      <c r="A13" s="67" t="s">
        <v>152</v>
      </c>
      <c r="B13" s="68">
        <v>246807347</v>
      </c>
      <c r="C13" s="69" t="str">
        <f t="shared" ref="C13:C14" si="3">IF(OR(B13&lt;&gt;"",J13&lt;&gt;""),IF($G$4="Recurso",CONCATENATE($G$4," ",$G$5),$G$4),"")</f>
        <v>Recurso M10B</v>
      </c>
      <c r="D13" s="70" t="s">
        <v>145</v>
      </c>
      <c r="E13" s="70" t="s">
        <v>146</v>
      </c>
      <c r="F13" s="70" t="str">
        <f t="shared" ref="F13:F14" si="4">IF(OR(B13&lt;&gt;"",J13&lt;&gt;""),CONCATENATE($C$7,"_",$A13,IF($G$4="Cuaderno de Estudio","_small",CONCATENATE(IF(I13="","","n"),IF(LEFT($G$5,1)="F",".jpg",".png")))),"")</f>
        <v>MA_11_01_REC80_IMG04.png</v>
      </c>
      <c r="G13" s="70" t="str">
        <f>IF(F13&lt;&gt;"",IF($G$4="Recurso",IF(LEFT($G$5,1)="M",VLOOKUP($G$5,'Definición técnica de imagenes'!$A$3:$G$17,5,FALSE),IF($G$5="F1",'Definición técnica de imagenes'!$E$15,'Definición técnica de imagenes'!$F$13)),'Definición técnica de imagenes'!$E$16),"")</f>
        <v>273 x 51 px</v>
      </c>
      <c r="H13" s="70" t="str">
        <f t="shared" ref="H13:H17" si="5">IF(AND(I13&lt;&gt;"",I13&lt;&gt;0),IF(OR(B13&lt;&gt;"",J13&lt;&gt;""),CONCATENATE($C$7,"_",$A13,IF($G$4="Cuaderno de Estudio","_zoom",CONCATENATE("a",IF(LEFT($G$5,1)="F",".jpg",".png")))),""),"")</f>
        <v/>
      </c>
      <c r="I13" s="70" t="str">
        <f>IF(OR(B13&lt;&gt;"",J13&lt;&gt;""),IF($G$4="Recurso",IF(LEFT($G$5,1)="M",IF(VLOOKUP($G$5,'Definición técnica de imagenes'!$A$3:$G$17,6,FALSE)=0,"",VLOOKUP($G$5,'Definición técnica de imagenes'!$A$3:$G$17,6,FALSE)),IF($G$5="F1","","")),'Definición técnica de imagenes'!$F$16),"")</f>
        <v/>
      </c>
      <c r="J13" s="70"/>
      <c r="K13" s="72" t="s">
        <v>154</v>
      </c>
    </row>
    <row r="14" spans="1:16" s="12" customFormat="1" ht="158.25" customHeight="1" x14ac:dyDescent="0.25">
      <c r="A14" s="67" t="s">
        <v>153</v>
      </c>
      <c r="B14" s="68">
        <v>246807348</v>
      </c>
      <c r="C14" s="69" t="str">
        <f t="shared" si="3"/>
        <v>Recurso M10B</v>
      </c>
      <c r="D14" s="70" t="s">
        <v>145</v>
      </c>
      <c r="E14" s="70" t="s">
        <v>146</v>
      </c>
      <c r="F14" s="70" t="str">
        <f t="shared" si="4"/>
        <v>MA_11_01_REC80_IMG05.png</v>
      </c>
      <c r="G14" s="70" t="str">
        <f>IF(F14&lt;&gt;"",IF($G$4="Recurso",IF(LEFT($G$5,1)="M",VLOOKUP($G$5,'Definición técnica de imagenes'!$A$3:$G$17,5,FALSE),IF($G$5="F1",'Definición técnica de imagenes'!$E$15,'Definición técnica de imagenes'!$F$13)),'Definición técnica de imagenes'!$E$16),"")</f>
        <v>273 x 51 px</v>
      </c>
      <c r="H14" s="70" t="str">
        <f t="shared" si="5"/>
        <v/>
      </c>
      <c r="I14" s="70" t="str">
        <f>IF(OR(B14&lt;&gt;"",J14&lt;&gt;""),IF($G$4="Recurso",IF(LEFT($G$5,1)="M",IF(VLOOKUP($G$5,'Definición técnica de imagenes'!$A$3:$G$17,6,FALSE)=0,"",VLOOKUP($G$5,'Definición técnica de imagenes'!$A$3:$G$17,6,FALSE)),IF($G$5="F1","","")),'Definición técnica de imagenes'!$F$16),"")</f>
        <v/>
      </c>
      <c r="J14" s="70"/>
      <c r="K14" s="79" t="s">
        <v>155</v>
      </c>
    </row>
    <row r="15" spans="1:16" s="12" customFormat="1" ht="218.25" customHeight="1" x14ac:dyDescent="0.25">
      <c r="A15" s="67" t="s">
        <v>157</v>
      </c>
      <c r="B15" s="68">
        <v>246807349</v>
      </c>
      <c r="C15" s="69" t="str">
        <f t="shared" ref="C15" si="6">IF(OR(B15&lt;&gt;"",J15&lt;&gt;""),IF($G$4="Recurso",CONCATENATE($G$4," ",$G$5),$G$4),"")</f>
        <v>Recurso M10B</v>
      </c>
      <c r="D15" s="70" t="s">
        <v>145</v>
      </c>
      <c r="E15" s="70" t="s">
        <v>146</v>
      </c>
      <c r="F15" s="70" t="str">
        <f t="shared" ref="F15" si="7">IF(OR(B15&lt;&gt;"",J15&lt;&gt;""),CONCATENATE($C$7,"_",$A15,IF($G$4="Cuaderno de Estudio","_small",CONCATENATE(IF(I15="","","n"),IF(LEFT($G$5,1)="F",".jpg",".png")))),"")</f>
        <v>MA_11_01_REC80_IMG06.png</v>
      </c>
      <c r="G15" s="70" t="str">
        <f>IF(F15&lt;&gt;"",IF($G$4="Recurso",IF(LEFT($G$5,1)="M",VLOOKUP($G$5,'Definición técnica de imagenes'!$A$3:$G$17,5,FALSE),IF($G$5="F1",'Definición técnica de imagenes'!$E$15,'Definición técnica de imagenes'!$F$13)),'Definición técnica de imagenes'!$E$16),"")</f>
        <v>273 x 51 px</v>
      </c>
      <c r="H15" s="70" t="str">
        <f t="shared" si="5"/>
        <v/>
      </c>
      <c r="I15" s="70" t="str">
        <f>IF(OR(B15&lt;&gt;"",J15&lt;&gt;""),IF($G$4="Recurso",IF(LEFT($G$5,1)="M",IF(VLOOKUP($G$5,'Definición técnica de imagenes'!$A$3:$G$17,6,FALSE)=0,"",VLOOKUP($G$5,'Definición técnica de imagenes'!$A$3:$G$17,6,FALSE)),IF($G$5="F1","","")),'Definición técnica de imagenes'!$F$16),"")</f>
        <v/>
      </c>
      <c r="J15" s="70"/>
      <c r="K15" s="79" t="s">
        <v>156</v>
      </c>
    </row>
    <row r="16" spans="1:16" s="12" customFormat="1" ht="180.75" customHeight="1" x14ac:dyDescent="0.25">
      <c r="A16" s="67" t="s">
        <v>158</v>
      </c>
      <c r="B16" s="68">
        <v>246807350</v>
      </c>
      <c r="C16" s="69" t="str">
        <f t="shared" ref="C16" si="8">IF(OR(B16&lt;&gt;"",J16&lt;&gt;""),IF($G$4="Recurso",CONCATENATE($G$4," ",$G$5),$G$4),"")</f>
        <v>Recurso M10B</v>
      </c>
      <c r="D16" s="70" t="s">
        <v>145</v>
      </c>
      <c r="E16" s="70" t="s">
        <v>146</v>
      </c>
      <c r="F16" s="70" t="str">
        <f t="shared" ref="F16" si="9">IF(OR(B16&lt;&gt;"",J16&lt;&gt;""),CONCATENATE($C$7,"_",$A16,IF($G$4="Cuaderno de Estudio","_small",CONCATENATE(IF(I16="","","n"),IF(LEFT($G$5,1)="F",".jpg",".png")))),"")</f>
        <v>MA_11_01_REC80_IMG07.png</v>
      </c>
      <c r="G16" s="70" t="str">
        <f>IF(F16&lt;&gt;"",IF($G$4="Recurso",IF(LEFT($G$5,1)="M",VLOOKUP($G$5,'Definición técnica de imagenes'!$A$3:$G$17,5,FALSE),IF($G$5="F1",'Definición técnica de imagenes'!$E$15,'Definición técnica de imagenes'!$F$13)),'Definición técnica de imagenes'!$E$16),"")</f>
        <v>273 x 51 px</v>
      </c>
      <c r="H16" s="70" t="str">
        <f t="shared" si="5"/>
        <v/>
      </c>
      <c r="I16" s="70" t="str">
        <f>IF(OR(B16&lt;&gt;"",J16&lt;&gt;""),IF($G$4="Recurso",IF(LEFT($G$5,1)="M",IF(VLOOKUP($G$5,'Definición técnica de imagenes'!$A$3:$G$17,6,FALSE)=0,"",VLOOKUP($G$5,'Definición técnica de imagenes'!$A$3:$G$17,6,FALSE)),IF($G$5="F1","","")),'Definición técnica de imagenes'!$F$16),"")</f>
        <v/>
      </c>
      <c r="J16" s="70"/>
      <c r="K16" s="72" t="s">
        <v>163</v>
      </c>
    </row>
    <row r="17" spans="1:11" s="12" customFormat="1" ht="156" customHeight="1" x14ac:dyDescent="0.25">
      <c r="A17" s="67" t="s">
        <v>159</v>
      </c>
      <c r="B17" s="68">
        <v>246807351</v>
      </c>
      <c r="C17" s="69" t="str">
        <f t="shared" ref="C17" si="10">IF(OR(B17&lt;&gt;"",J17&lt;&gt;""),IF($G$4="Recurso",CONCATENATE($G$4," ",$G$5),$G$4),"")</f>
        <v>Recurso M10B</v>
      </c>
      <c r="D17" s="70" t="s">
        <v>145</v>
      </c>
      <c r="E17" s="70" t="s">
        <v>146</v>
      </c>
      <c r="F17" s="70" t="str">
        <f t="shared" ref="F17" si="11">IF(OR(B17&lt;&gt;"",J17&lt;&gt;""),CONCATENATE($C$7,"_",$A17,IF($G$4="Cuaderno de Estudio","_small",CONCATENATE(IF(I17="","","n"),IF(LEFT($G$5,1)="F",".jpg",".png")))),"")</f>
        <v>MA_11_01_REC80_IMG08.png</v>
      </c>
      <c r="G17" s="70" t="str">
        <f>IF(F17&lt;&gt;"",IF($G$4="Recurso",IF(LEFT($G$5,1)="M",VLOOKUP($G$5,'Definición técnica de imagenes'!$A$3:$G$17,5,FALSE),IF($G$5="F1",'Definición técnica de imagenes'!$E$15,'Definición técnica de imagenes'!$F$13)),'Definición técnica de imagenes'!$E$16),"")</f>
        <v>273 x 51 px</v>
      </c>
      <c r="H17" s="70" t="str">
        <f t="shared" si="5"/>
        <v/>
      </c>
      <c r="I17" s="70" t="str">
        <f>IF(OR(B17&lt;&gt;"",J17&lt;&gt;""),IF($G$4="Recurso",IF(LEFT($G$5,1)="M",IF(VLOOKUP($G$5,'Definición técnica de imagenes'!$A$3:$G$17,6,FALSE)=0,"",VLOOKUP($G$5,'Definición técnica de imagenes'!$A$3:$G$17,6,FALSE)),IF($G$5="F1","","")),'Definición técnica de imagenes'!$F$16),"")</f>
        <v/>
      </c>
      <c r="J17" s="70"/>
      <c r="K17" s="79" t="s">
        <v>162</v>
      </c>
    </row>
    <row r="18" spans="1:11" s="12" customFormat="1" ht="184.5" customHeight="1" x14ac:dyDescent="0.25">
      <c r="A18" s="67" t="s">
        <v>160</v>
      </c>
      <c r="B18" s="68">
        <v>246807352</v>
      </c>
      <c r="C18" s="69" t="str">
        <f t="shared" ref="C18" si="12">IF(OR(B18&lt;&gt;"",J18&lt;&gt;""),IF($G$4="Recurso",CONCATENATE($G$4," ",$G$5),$G$4),"")</f>
        <v>Recurso M10B</v>
      </c>
      <c r="D18" s="70" t="s">
        <v>145</v>
      </c>
      <c r="E18" s="70" t="s">
        <v>146</v>
      </c>
      <c r="F18" s="70" t="str">
        <f t="shared" ref="F18" si="13">IF(OR(B18&lt;&gt;"",J18&lt;&gt;""),CONCATENATE($C$7,"_",$A18,IF($G$4="Cuaderno de Estudio","_small",CONCATENATE(IF(I18="","","n"),IF(LEFT($G$5,1)="F",".jpg",".png")))),"")</f>
        <v>MA_11_01_REC80_IMG09.png</v>
      </c>
      <c r="G18" s="70" t="str">
        <f>IF(F18&lt;&gt;"",IF($G$4="Recurso",IF(LEFT($G$5,1)="M",VLOOKUP($G$5,'Definición técnica de imagenes'!$A$3:$G$17,5,FALSE),IF($G$5="F1",'Definición técnica de imagenes'!$E$15,'Definición técnica de imagenes'!$F$13)),'Definición técnica de imagenes'!$E$16),"")</f>
        <v>273 x 51 px</v>
      </c>
      <c r="H18" s="70" t="str">
        <f t="shared" ref="H18:H49" si="14">IF(AND(I18&lt;&gt;"",I18&lt;&gt;0),IF(OR(B18&lt;&gt;"",J18&lt;&gt;""),CONCATENATE($C$7,"_",$A18,IF($G$4="Cuaderno de Estudio","_zoom",CONCATENATE("a",IF(LEFT($G$5,1)="F",".jpg",".png")))),""),"")</f>
        <v/>
      </c>
      <c r="I18" s="70" t="str">
        <f>IF(OR(B18&lt;&gt;"",J18&lt;&gt;""),IF($G$4="Recurso",IF(LEFT($G$5,1)="M",IF(VLOOKUP($G$5,'Definición técnica de imagenes'!$A$3:$G$17,6,FALSE)=0,"",VLOOKUP($G$5,'Definición técnica de imagenes'!$A$3:$G$17,6,FALSE)),IF($G$5="F1","","")),'Definición técnica de imagenes'!$F$16),"")</f>
        <v/>
      </c>
      <c r="J18" s="70"/>
      <c r="K18" s="79" t="s">
        <v>161</v>
      </c>
    </row>
    <row r="19" spans="1:11" s="12" customFormat="1" x14ac:dyDescent="0.25">
      <c r="A19" s="13"/>
      <c r="B19" s="22"/>
      <c r="C19" s="22"/>
      <c r="D19" s="14"/>
      <c r="E19" s="14"/>
      <c r="F19" s="14" t="str">
        <f t="shared" ref="F19:F49" si="15">IF(OR(B19&lt;&gt;"",J19&lt;&gt;""),CONCATENATE($C$7,"_",$A19,IF($G$4="Cuaderno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 t="shared" si="14"/>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15"/>
        <v/>
      </c>
      <c r="G20" s="14" t="str">
        <f>IF(F20&lt;&gt;"",IF($G$4="Recurso",IF(LEFT($G$5,1)="M",VLOOKUP($G$5,'Definición técnica de imagenes'!$A$3:$G$17,5,FALSE),IF($G$5="F1",'Definición técnica de imagenes'!$E$15,'Definición técnica de imagenes'!$F$13)),'Definición técnica de imagenes'!$E$16),"")</f>
        <v/>
      </c>
      <c r="H20" s="14" t="str">
        <f t="shared" si="14"/>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15"/>
        <v/>
      </c>
      <c r="G21" s="14" t="str">
        <f>IF(F21&lt;&gt;"",IF($G$4="Recurso",IF(LEFT($G$5,1)="M",VLOOKUP($G$5,'Definición técnica de imagenes'!$A$3:$G$17,5,FALSE),IF($G$5="F1",'Definición técnica de imagenes'!$E$15,'Definición técnica de imagenes'!$F$13)),'Definición técnica de imagenes'!$E$16),"")</f>
        <v/>
      </c>
      <c r="H21" s="14" t="str">
        <f t="shared" si="14"/>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13"/>
      <c r="C22" s="13"/>
      <c r="D22" s="14"/>
      <c r="E22" s="14"/>
      <c r="F22" s="14" t="str">
        <f t="shared" si="15"/>
        <v/>
      </c>
      <c r="G22" s="14" t="str">
        <f>IF(F22&lt;&gt;"",IF($G$4="Recurso",IF(LEFT($G$5,1)="M",VLOOKUP($G$5,'Definición técnica de imagenes'!$A$3:$G$17,5,FALSE),IF($G$5="F1",'Definición técnica de imagenes'!$E$15,'Definición técnica de imagenes'!$F$13)),'Definición técnica de imagenes'!$E$16),"")</f>
        <v/>
      </c>
      <c r="H22" s="14" t="str">
        <f t="shared" si="14"/>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13"/>
      <c r="C23" s="13"/>
      <c r="D23" s="14"/>
      <c r="E23" s="14"/>
      <c r="F23" s="14" t="str">
        <f t="shared" si="15"/>
        <v/>
      </c>
      <c r="G23" s="14" t="str">
        <f>IF(F23&lt;&gt;"",IF($G$4="Recurso",IF(LEFT($G$5,1)="M",VLOOKUP($G$5,'Definición técnica de imagenes'!$A$3:$G$17,5,FALSE),IF($G$5="F1",'Definición técnica de imagenes'!$E$15,'Definición técnica de imagenes'!$F$13)),'Definición técnica de imagenes'!$E$16),"")</f>
        <v/>
      </c>
      <c r="H23" s="14" t="str">
        <f t="shared" si="14"/>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13"/>
      <c r="C24" s="13"/>
      <c r="D24" s="14"/>
      <c r="E24" s="14"/>
      <c r="F24" s="14" t="str">
        <f t="shared" si="15"/>
        <v/>
      </c>
      <c r="G24" s="14" t="str">
        <f>IF(F24&lt;&gt;"",IF($G$4="Recurso",IF(LEFT($G$5,1)="M",VLOOKUP($G$5,'Definición técnica de imagenes'!$A$3:$G$17,5,FALSE),IF($G$5="F1",'Definición técnica de imagenes'!$E$15,'Definición técnica de imagenes'!$F$13)),'Definición técnica de imagenes'!$E$16),"")</f>
        <v/>
      </c>
      <c r="H24" s="14" t="str">
        <f t="shared" si="14"/>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13"/>
      <c r="C25" s="13"/>
      <c r="D25" s="14"/>
      <c r="E25" s="14"/>
      <c r="F25" s="14" t="str">
        <f t="shared" si="15"/>
        <v/>
      </c>
      <c r="G25" s="14" t="str">
        <f>IF(F25&lt;&gt;"",IF($G$4="Recurso",IF(LEFT($G$5,1)="M",VLOOKUP($G$5,'Definición técnica de imagenes'!$A$3:$G$17,5,FALSE),IF($G$5="F1",'Definición técnica de imagenes'!$E$15,'Definición técnica de imagenes'!$F$13)),'Definición técnica de imagenes'!$E$16),"")</f>
        <v/>
      </c>
      <c r="H25" s="14" t="str">
        <f t="shared" si="14"/>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5"/>
        <v/>
      </c>
      <c r="G26" s="14" t="str">
        <f>IF(F26&lt;&gt;"",IF($G$4="Recurso",IF(LEFT($G$5,1)="M",VLOOKUP($G$5,'Definición técnica de imagenes'!$A$3:$G$17,5,FALSE),IF($G$5="F1",'Definición técnica de imagenes'!$E$15,'Definición técnica de imagenes'!$F$13)),'Definición técnica de imagenes'!$E$16),"")</f>
        <v/>
      </c>
      <c r="H26" s="14" t="str">
        <f t="shared" si="14"/>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5"/>
        <v/>
      </c>
      <c r="G27" s="14" t="str">
        <f>IF(F27&lt;&gt;"",IF($G$4="Recurso",IF(LEFT($G$5,1)="M",VLOOKUP($G$5,'Definición técnica de imagenes'!$A$3:$G$17,5,FALSE),IF($G$5="F1",'Definición técnica de imagenes'!$E$15,'Definición técnica de imagenes'!$F$13)),'Definición técnica de imagenes'!$E$16),"")</f>
        <v/>
      </c>
      <c r="H27" s="14" t="str">
        <f t="shared" si="14"/>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5"/>
        <v/>
      </c>
      <c r="G28" s="14" t="str">
        <f>IF(F28&lt;&gt;"",IF($G$4="Recurso",IF(LEFT($G$5,1)="M",VLOOKUP($G$5,'Definición técnica de imagenes'!$A$3:$G$17,5,FALSE),IF($G$5="F1",'Definición técnica de imagenes'!$E$15,'Definición técnica de imagenes'!$F$13)),'Definición técnica de imagenes'!$E$16),"")</f>
        <v/>
      </c>
      <c r="H28" s="14" t="str">
        <f t="shared" si="14"/>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5"/>
        <v/>
      </c>
      <c r="G29" s="14" t="str">
        <f>IF(F29&lt;&gt;"",IF($G$4="Recurso",IF(LEFT($G$5,1)="M",VLOOKUP($G$5,'Definición técnica de imagenes'!$A$3:$G$17,5,FALSE),IF($G$5="F1",'Definición técnica de imagenes'!$E$15,'Definición técnica de imagenes'!$F$13)),'Definición técnica de imagenes'!$E$16),"")</f>
        <v/>
      </c>
      <c r="H29" s="14" t="str">
        <f t="shared" si="14"/>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5"/>
        <v/>
      </c>
      <c r="G30" s="14" t="str">
        <f>IF(F30&lt;&gt;"",IF($G$4="Recurso",IF(LEFT($G$5,1)="M",VLOOKUP($G$5,'Definición técnica de imagenes'!$A$3:$G$17,5,FALSE),IF($G$5="F1",'Definición técnica de imagenes'!$E$15,'Definición técnica de imagenes'!$F$13)),'Definición técnica de imagenes'!$E$16),"")</f>
        <v/>
      </c>
      <c r="H30" s="14" t="str">
        <f t="shared" si="14"/>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5"/>
        <v/>
      </c>
      <c r="G31" s="14" t="str">
        <f>IF(F31&lt;&gt;"",IF($G$4="Recurso",IF(LEFT($G$5,1)="M",VLOOKUP($G$5,'Definición técnica de imagenes'!$A$3:$G$17,5,FALSE),IF($G$5="F1",'Definición técnica de imagenes'!$E$15,'Definición técnica de imagenes'!$F$13)),'Definición técnica de imagenes'!$E$16),"")</f>
        <v/>
      </c>
      <c r="H31" s="14" t="str">
        <f t="shared" si="14"/>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5"/>
        <v/>
      </c>
      <c r="G32" s="14" t="str">
        <f>IF(F32&lt;&gt;"",IF($G$4="Recurso",IF(LEFT($G$5,1)="M",VLOOKUP($G$5,'Definición técnica de imagenes'!$A$3:$G$17,5,FALSE),IF($G$5="F1",'Definición técnica de imagenes'!$E$15,'Definición técnica de imagenes'!$F$13)),'Definición técnica de imagenes'!$E$16),"")</f>
        <v/>
      </c>
      <c r="H32" s="14" t="str">
        <f t="shared" si="14"/>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5"/>
        <v/>
      </c>
      <c r="G33" s="14" t="str">
        <f>IF(F33&lt;&gt;"",IF($G$4="Recurso",IF(LEFT($G$5,1)="M",VLOOKUP($G$5,'Definición técnica de imagenes'!$A$3:$G$17,5,FALSE),IF($G$5="F1",'Definición técnica de imagenes'!$E$15,'Definición técnica de imagenes'!$F$13)),'Definición técnica de imagenes'!$E$16),"")</f>
        <v/>
      </c>
      <c r="H33" s="14" t="str">
        <f t="shared" si="14"/>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5"/>
        <v/>
      </c>
      <c r="G34" s="14" t="str">
        <f>IF(F34&lt;&gt;"",IF($G$4="Recurso",IF(LEFT($G$5,1)="M",VLOOKUP($G$5,'Definición técnica de imagenes'!$A$3:$G$17,5,FALSE),IF($G$5="F1",'Definición técnica de imagenes'!$E$15,'Definición técnica de imagenes'!$F$13)),'Definición técnica de imagenes'!$E$16),"")</f>
        <v/>
      </c>
      <c r="H34" s="14" t="str">
        <f t="shared" si="14"/>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5"/>
        <v/>
      </c>
      <c r="G35" s="14" t="str">
        <f>IF(F35&lt;&gt;"",IF($G$4="Recurso",IF(LEFT($G$5,1)="M",VLOOKUP($G$5,'Definición técnica de imagenes'!$A$3:$G$17,5,FALSE),IF($G$5="F1",'Definición técnica de imagenes'!$E$15,'Definición técnica de imagenes'!$F$13)),'Definición técnica de imagenes'!$E$16),"")</f>
        <v/>
      </c>
      <c r="H35" s="14" t="str">
        <f t="shared" si="14"/>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5"/>
        <v/>
      </c>
      <c r="G36" s="14" t="str">
        <f>IF(F36&lt;&gt;"",IF($G$4="Recurso",IF(LEFT($G$5,1)="M",VLOOKUP($G$5,'Definición técnica de imagenes'!$A$3:$G$17,5,FALSE),IF($G$5="F1",'Definición técnica de imagenes'!$E$15,'Definición técnica de imagenes'!$F$13)),'Definición técnica de imagenes'!$E$16),"")</f>
        <v/>
      </c>
      <c r="H36" s="14" t="str">
        <f t="shared" si="14"/>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5"/>
        <v/>
      </c>
      <c r="G37" s="14" t="str">
        <f>IF(F37&lt;&gt;"",IF($G$4="Recurso",IF(LEFT($G$5,1)="M",VLOOKUP($G$5,'Definición técnica de imagenes'!$A$3:$G$17,5,FALSE),IF($G$5="F1",'Definición técnica de imagenes'!$E$15,'Definición técnica de imagenes'!$F$13)),'Definición técnica de imagenes'!$E$16),"")</f>
        <v/>
      </c>
      <c r="H37" s="14" t="str">
        <f t="shared" si="14"/>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5"/>
        <v/>
      </c>
      <c r="G38" s="14" t="str">
        <f>IF(F38&lt;&gt;"",IF($G$4="Recurso",IF(LEFT($G$5,1)="M",VLOOKUP($G$5,'Definición técnica de imagenes'!$A$3:$G$17,5,FALSE),IF($G$5="F1",'Definición técnica de imagenes'!$E$15,'Definición técnica de imagenes'!$F$13)),'Definición técnica de imagenes'!$E$16),"")</f>
        <v/>
      </c>
      <c r="H38" s="14" t="str">
        <f t="shared" si="14"/>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5"/>
        <v/>
      </c>
      <c r="G39" s="14" t="str">
        <f>IF(F39&lt;&gt;"",IF($G$4="Recurso",IF(LEFT($G$5,1)="M",VLOOKUP($G$5,'Definición técnica de imagenes'!$A$3:$G$17,5,FALSE),IF($G$5="F1",'Definición técnica de imagenes'!$E$15,'Definición técnica de imagenes'!$F$13)),'Definición técnica de imagenes'!$E$16),"")</f>
        <v/>
      </c>
      <c r="H39" s="14" t="str">
        <f t="shared" si="14"/>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5"/>
        <v/>
      </c>
      <c r="G40" s="14" t="str">
        <f>IF(F40&lt;&gt;"",IF($G$4="Recurso",IF(LEFT($G$5,1)="M",VLOOKUP($G$5,'Definición técnica de imagenes'!$A$3:$G$17,5,FALSE),IF($G$5="F1",'Definición técnica de imagenes'!$E$15,'Definición técnica de imagenes'!$F$13)),'Definición técnica de imagenes'!$E$16),"")</f>
        <v/>
      </c>
      <c r="H40" s="14" t="str">
        <f t="shared" si="14"/>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5"/>
        <v/>
      </c>
      <c r="G41" s="14" t="str">
        <f>IF(F41&lt;&gt;"",IF($G$4="Recurso",IF(LEFT($G$5,1)="M",VLOOKUP($G$5,'Definición técnica de imagenes'!$A$3:$G$17,5,FALSE),IF($G$5="F1",'Definición técnica de imagenes'!$E$15,'Definición técnica de imagenes'!$F$13)),'Definición técnica de imagenes'!$E$16),"")</f>
        <v/>
      </c>
      <c r="H41" s="14" t="str">
        <f t="shared" si="14"/>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5"/>
        <v/>
      </c>
      <c r="G42" s="14" t="str">
        <f>IF(F42&lt;&gt;"",IF($G$4="Recurso",IF(LEFT($G$5,1)="M",VLOOKUP($G$5,'Definición técnica de imagenes'!$A$3:$G$17,5,FALSE),IF($G$5="F1",'Definición técnica de imagenes'!$E$15,'Definición técnica de imagenes'!$F$13)),'Definición técnica de imagenes'!$E$16),"")</f>
        <v/>
      </c>
      <c r="H42" s="14" t="str">
        <f t="shared" si="14"/>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5"/>
        <v/>
      </c>
      <c r="G43" s="14" t="str">
        <f>IF(F43&lt;&gt;"",IF($G$4="Recurso",IF(LEFT($G$5,1)="M",VLOOKUP($G$5,'Definición técnica de imagenes'!$A$3:$G$17,5,FALSE),IF($G$5="F1",'Definición técnica de imagenes'!$E$15,'Definición técnica de imagenes'!$F$13)),'Definición técnica de imagenes'!$E$16),"")</f>
        <v/>
      </c>
      <c r="H43" s="14" t="str">
        <f t="shared" si="14"/>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5"/>
        <v/>
      </c>
      <c r="G44" s="14" t="str">
        <f>IF(F44&lt;&gt;"",IF($G$4="Recurso",IF(LEFT($G$5,1)="M",VLOOKUP($G$5,'Definición técnica de imagenes'!$A$3:$G$17,5,FALSE),IF($G$5="F1",'Definición técnica de imagenes'!$E$15,'Definición técnica de imagenes'!$F$13)),'Definición técnica de imagenes'!$E$16),"")</f>
        <v/>
      </c>
      <c r="H44" s="14" t="str">
        <f t="shared" si="14"/>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5"/>
        <v/>
      </c>
      <c r="G45" s="14" t="str">
        <f>IF(F45&lt;&gt;"",IF($G$4="Recurso",IF(LEFT($G$5,1)="M",VLOOKUP($G$5,'Definición técnica de imagenes'!$A$3:$G$17,5,FALSE),IF($G$5="F1",'Definición técnica de imagenes'!$E$15,'Definición técnica de imagenes'!$F$13)),'Definición técnica de imagenes'!$E$16),"")</f>
        <v/>
      </c>
      <c r="H45" s="14" t="str">
        <f t="shared" si="14"/>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5"/>
        <v/>
      </c>
      <c r="G46" s="14" t="str">
        <f>IF(F46&lt;&gt;"",IF($G$4="Recurso",IF(LEFT($G$5,1)="M",VLOOKUP($G$5,'Definición técnica de imagenes'!$A$3:$G$17,5,FALSE),IF($G$5="F1",'Definición técnica de imagenes'!$E$15,'Definición técnica de imagenes'!$F$13)),'Definición técnica de imagenes'!$E$16),"")</f>
        <v/>
      </c>
      <c r="H46" s="14" t="str">
        <f t="shared" si="14"/>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5"/>
        <v/>
      </c>
      <c r="G47" s="14" t="str">
        <f>IF(F47&lt;&gt;"",IF($G$4="Recurso",IF(LEFT($G$5,1)="M",VLOOKUP($G$5,'Definición técnica de imagenes'!$A$3:$G$17,5,FALSE),IF($G$5="F1",'Definición técnica de imagenes'!$E$15,'Definición técnica de imagenes'!$F$13)),'Definición técnica de imagenes'!$E$16),"")</f>
        <v/>
      </c>
      <c r="H47" s="14" t="str">
        <f t="shared" si="14"/>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5"/>
        <v/>
      </c>
      <c r="G48" s="14" t="str">
        <f>IF(F48&lt;&gt;"",IF($G$4="Recurso",IF(LEFT($G$5,1)="M",VLOOKUP($G$5,'Definición técnica de imagenes'!$A$3:$G$17,5,FALSE),IF($G$5="F1",'Definición técnica de imagenes'!$E$15,'Definición técnica de imagenes'!$F$13)),'Definición técnica de imagenes'!$E$16),"")</f>
        <v/>
      </c>
      <c r="H48" s="14" t="str">
        <f t="shared" si="14"/>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5"/>
        <v/>
      </c>
      <c r="G49" s="14" t="str">
        <f>IF(F49&lt;&gt;"",IF($G$4="Recurso",IF(LEFT($G$5,1)="M",VLOOKUP($G$5,'Definición técnica de imagenes'!$A$3:$G$17,5,FALSE),IF($G$5="F1",'Definición técnica de imagenes'!$E$15,'Definición técnica de imagenes'!$F$13)),'Definición técnica de imagenes'!$E$16),"")</f>
        <v/>
      </c>
      <c r="H49" s="14" t="str">
        <f t="shared" si="14"/>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ref="F50:F68" si="16">IF(OR(B50&lt;&gt;"",J50&lt;&gt;""),CONCATENATE($C$7,"_",$A50,IF($G$4="Cuaderno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 t="shared" ref="H50:H68" si="17">IF(AND(I50&lt;&gt;"",I50&lt;&gt;0),IF(OR(B50&lt;&gt;"",J50&lt;&gt;""),CONCATENATE($C$7,"_",$A50,IF($G$4="Cuaderno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6"/>
        <v/>
      </c>
      <c r="G51" s="14" t="str">
        <f>IF(F51&lt;&gt;"",IF($G$4="Recurso",IF(LEFT($G$5,1)="M",VLOOKUP($G$5,'Definición técnica de imagenes'!$A$3:$G$17,5,FALSE),IF($G$5="F1",'Definición técnica de imagenes'!$E$15,'Definición técnica de imagenes'!$F$13)),'Definición técnica de imagenes'!$E$16),"")</f>
        <v/>
      </c>
      <c r="H51" s="14" t="str">
        <f t="shared" si="17"/>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6"/>
        <v/>
      </c>
      <c r="G52" s="14" t="str">
        <f>IF(F52&lt;&gt;"",IF($G$4="Recurso",IF(LEFT($G$5,1)="M",VLOOKUP($G$5,'Definición técnica de imagenes'!$A$3:$G$17,5,FALSE),IF($G$5="F1",'Definición técnica de imagenes'!$E$15,'Definición técnica de imagenes'!$F$13)),'Definición técnica de imagenes'!$E$16),"")</f>
        <v/>
      </c>
      <c r="H52" s="14" t="str">
        <f t="shared" si="17"/>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6"/>
        <v/>
      </c>
      <c r="G53" s="14" t="str">
        <f>IF(F53&lt;&gt;"",IF($G$4="Recurso",IF(LEFT($G$5,1)="M",VLOOKUP($G$5,'Definición técnica de imagenes'!$A$3:$G$17,5,FALSE),IF($G$5="F1",'Definición técnica de imagenes'!$E$15,'Definición técnica de imagenes'!$F$13)),'Definición técnica de imagenes'!$E$16),"")</f>
        <v/>
      </c>
      <c r="H53" s="14" t="str">
        <f t="shared" si="17"/>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6"/>
        <v/>
      </c>
      <c r="G54" s="14" t="str">
        <f>IF(F54&lt;&gt;"",IF($G$4="Recurso",IF(LEFT($G$5,1)="M",VLOOKUP($G$5,'Definición técnica de imagenes'!$A$3:$G$17,5,FALSE),IF($G$5="F1",'Definición técnica de imagenes'!$E$15,'Definición técnica de imagenes'!$F$13)),'Definición técnica de imagenes'!$E$16),"")</f>
        <v/>
      </c>
      <c r="H54" s="14" t="str">
        <f t="shared" si="17"/>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6"/>
        <v/>
      </c>
      <c r="G55" s="14" t="str">
        <f>IF(F55&lt;&gt;"",IF($G$4="Recurso",IF(LEFT($G$5,1)="M",VLOOKUP($G$5,'Definición técnica de imagenes'!$A$3:$G$17,5,FALSE),IF($G$5="F1",'Definición técnica de imagenes'!$E$15,'Definición técnica de imagenes'!$F$13)),'Definición técnica de imagenes'!$E$16),"")</f>
        <v/>
      </c>
      <c r="H55" s="14" t="str">
        <f t="shared" si="17"/>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6"/>
        <v/>
      </c>
      <c r="G56" s="14" t="str">
        <f>IF(F56&lt;&gt;"",IF($G$4="Recurso",IF(LEFT($G$5,1)="M",VLOOKUP($G$5,'Definición técnica de imagenes'!$A$3:$G$17,5,FALSE),IF($G$5="F1",'Definición técnica de imagenes'!$E$15,'Definición técnica de imagenes'!$F$13)),'Definición técnica de imagenes'!$E$16),"")</f>
        <v/>
      </c>
      <c r="H56" s="14" t="str">
        <f t="shared" si="17"/>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6"/>
        <v/>
      </c>
      <c r="G57" s="14" t="str">
        <f>IF(F57&lt;&gt;"",IF($G$4="Recurso",IF(LEFT($G$5,1)="M",VLOOKUP($G$5,'Definición técnica de imagenes'!$A$3:$G$17,5,FALSE),IF($G$5="F1",'Definición técnica de imagenes'!$E$15,'Definición técnica de imagenes'!$F$13)),'Definición técnica de imagenes'!$E$16),"")</f>
        <v/>
      </c>
      <c r="H57" s="14" t="str">
        <f t="shared" si="17"/>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6"/>
        <v/>
      </c>
      <c r="G58" s="14" t="str">
        <f>IF(F58&lt;&gt;"",IF($G$4="Recurso",IF(LEFT($G$5,1)="M",VLOOKUP($G$5,'Definición técnica de imagenes'!$A$3:$G$17,5,FALSE),IF($G$5="F1",'Definición técnica de imagenes'!$E$15,'Definición técnica de imagenes'!$F$13)),'Definición técnica de imagenes'!$E$16),"")</f>
        <v/>
      </c>
      <c r="H58" s="14" t="str">
        <f t="shared" si="17"/>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6"/>
        <v/>
      </c>
      <c r="G59" s="14" t="str">
        <f>IF(F59&lt;&gt;"",IF($G$4="Recurso",IF(LEFT($G$5,1)="M",VLOOKUP($G$5,'Definición técnica de imagenes'!$A$3:$G$17,5,FALSE),IF($G$5="F1",'Definición técnica de imagenes'!$E$15,'Definición técnica de imagenes'!$F$13)),'Definición técnica de imagenes'!$E$16),"")</f>
        <v/>
      </c>
      <c r="H59" s="14" t="str">
        <f t="shared" si="17"/>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6"/>
        <v/>
      </c>
      <c r="G60" s="14" t="str">
        <f>IF(F60&lt;&gt;"",IF($G$4="Recurso",IF(LEFT($G$5,1)="M",VLOOKUP($G$5,'Definición técnica de imagenes'!$A$3:$G$17,5,FALSE),IF($G$5="F1",'Definición técnica de imagenes'!$E$15,'Definición técnica de imagenes'!$F$13)),'Definición técnica de imagenes'!$E$16),"")</f>
        <v/>
      </c>
      <c r="H60" s="14" t="str">
        <f t="shared" si="17"/>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6"/>
        <v/>
      </c>
      <c r="G61" s="14" t="str">
        <f>IF(F61&lt;&gt;"",IF($G$4="Recurso",IF(LEFT($G$5,1)="M",VLOOKUP($G$5,'Definición técnica de imagenes'!$A$3:$G$17,5,FALSE),IF($G$5="F1",'Definición técnica de imagenes'!$E$15,'Definición técnica de imagenes'!$F$13)),'Definición técnica de imagenes'!$E$16),"")</f>
        <v/>
      </c>
      <c r="H61" s="14" t="str">
        <f t="shared" si="17"/>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6"/>
        <v/>
      </c>
      <c r="G62" s="14" t="str">
        <f>IF(F62&lt;&gt;"",IF($G$4="Recurso",IF(LEFT($G$5,1)="M",VLOOKUP($G$5,'Definición técnica de imagenes'!$A$3:$G$17,5,FALSE),IF($G$5="F1",'Definición técnica de imagenes'!$E$15,'Definición técnica de imagenes'!$F$13)),'Definición técnica de imagenes'!$E$16),"")</f>
        <v/>
      </c>
      <c r="H62" s="14" t="str">
        <f t="shared" si="17"/>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6"/>
        <v/>
      </c>
      <c r="G63" s="14" t="str">
        <f>IF(F63&lt;&gt;"",IF($G$4="Recurso",IF(LEFT($G$5,1)="M",VLOOKUP($G$5,'Definición técnica de imagenes'!$A$3:$G$17,5,FALSE),IF($G$5="F1",'Definición técnica de imagenes'!$E$15,'Definición técnica de imagenes'!$F$13)),'Definición técnica de imagenes'!$E$16),"")</f>
        <v/>
      </c>
      <c r="H63" s="14" t="str">
        <f t="shared" si="17"/>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6"/>
        <v/>
      </c>
      <c r="G64" s="14" t="str">
        <f>IF(F64&lt;&gt;"",IF($G$4="Recurso",IF(LEFT($G$5,1)="M",VLOOKUP($G$5,'Definición técnica de imagenes'!$A$3:$G$17,5,FALSE),IF($G$5="F1",'Definición técnica de imagenes'!$E$15,'Definición técnica de imagenes'!$F$13)),'Definición técnica de imagenes'!$E$16),"")</f>
        <v/>
      </c>
      <c r="H64" s="14" t="str">
        <f t="shared" si="17"/>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6"/>
        <v/>
      </c>
      <c r="G65" s="14" t="str">
        <f>IF(F65&lt;&gt;"",IF($G$4="Recurso",IF(LEFT($G$5,1)="M",VLOOKUP($G$5,'Definición técnica de imagenes'!$A$3:$G$17,5,FALSE),IF($G$5="F1",'Definición técnica de imagenes'!$E$15,'Definición técnica de imagenes'!$F$13)),'Definición técnica de imagenes'!$E$16),"")</f>
        <v/>
      </c>
      <c r="H65" s="14" t="str">
        <f t="shared" si="17"/>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6"/>
        <v/>
      </c>
      <c r="G66" s="14" t="str">
        <f>IF(F66&lt;&gt;"",IF($G$4="Recurso",IF(LEFT($G$5,1)="M",VLOOKUP($G$5,'Definición técnica de imagenes'!$A$3:$G$17,5,FALSE),IF($G$5="F1",'Definición técnica de imagenes'!$E$15,'Definición técnica de imagenes'!$F$13)),'Definición técnica de imagenes'!$E$16),"")</f>
        <v/>
      </c>
      <c r="H66" s="14" t="str">
        <f t="shared" si="17"/>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6"/>
        <v/>
      </c>
      <c r="G67" s="14" t="str">
        <f>IF(F67&lt;&gt;"",IF($G$4="Recurso",IF(LEFT($G$5,1)="M",VLOOKUP($G$5,'Definición técnica de imagenes'!$A$3:$G$17,5,FALSE),IF($G$5="F1",'Definición técnica de imagenes'!$E$15,'Definición técnica de imagenes'!$F$13)),'Definición técnica de imagenes'!$E$16),"")</f>
        <v/>
      </c>
      <c r="H67" s="14" t="str">
        <f t="shared" si="17"/>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6"/>
        <v/>
      </c>
      <c r="G68" s="14" t="str">
        <f>IF(F68&lt;&gt;"",IF($G$4="Recurso",IF(LEFT($G$5,1)="M",VLOOKUP($G$5,'Definición técnica de imagenes'!$A$3:$G$17,5,FALSE),IF($G$5="F1",'Definición técnica de imagenes'!$E$15,'Definición técnica de imagenes'!$F$13)),'Definición técnica de imagenes'!$E$16),"")</f>
        <v/>
      </c>
      <c r="H68" s="14" t="str">
        <f t="shared" si="17"/>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95" t="s">
        <v>38</v>
      </c>
      <c r="B1" s="96"/>
      <c r="C1" s="96"/>
      <c r="D1" s="96"/>
      <c r="E1" s="96"/>
      <c r="F1" s="97"/>
    </row>
    <row r="2" spans="1:11" x14ac:dyDescent="0.25">
      <c r="A2" s="32" t="s">
        <v>42</v>
      </c>
      <c r="B2" s="33"/>
      <c r="C2" s="98" t="s">
        <v>13</v>
      </c>
      <c r="D2" s="99"/>
      <c r="E2" s="100"/>
      <c r="F2" s="34"/>
    </row>
    <row r="3" spans="1:11" ht="63" x14ac:dyDescent="0.25">
      <c r="A3" s="35" t="s">
        <v>43</v>
      </c>
      <c r="B3" s="33"/>
      <c r="C3" s="104" t="s">
        <v>14</v>
      </c>
      <c r="D3" s="105"/>
      <c r="E3" s="10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107" t="str">
        <f>CONCATENATE(H21,"_",I21,"_",J21,"_CO")</f>
        <v>MA_11_01_CO</v>
      </c>
      <c r="E5" s="10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93" t="str">
        <f>CONCATENATE("SolicitudGrafica_",D5,".xls")</f>
        <v>SolicitudGrafica_MA_11_01_CO.xls</v>
      </c>
      <c r="E7" s="93"/>
      <c r="F7" s="9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95" t="s">
        <v>41</v>
      </c>
      <c r="B13" s="96"/>
      <c r="C13" s="96"/>
      <c r="D13" s="96"/>
      <c r="E13" s="96"/>
      <c r="F13" s="9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98" t="s">
        <v>49</v>
      </c>
      <c r="D15" s="99"/>
      <c r="E15" s="99"/>
      <c r="F15" s="10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101" t="str">
        <f>CONCATENATE(H21,"_",I21,"_",J21,"_",K45)</f>
        <v>MA_11_01_REC10</v>
      </c>
      <c r="E17" s="102"/>
      <c r="F17" s="103"/>
      <c r="J17" s="24">
        <v>14</v>
      </c>
      <c r="K17" s="24">
        <v>14</v>
      </c>
    </row>
    <row r="18" spans="1:11" ht="79.5" thickBot="1" x14ac:dyDescent="0.3">
      <c r="A18" s="35" t="s">
        <v>48</v>
      </c>
      <c r="B18" s="33"/>
      <c r="C18" s="64" t="s">
        <v>128</v>
      </c>
      <c r="D18" s="93" t="str">
        <f>CONCATENATE("SolicitudGrafica_",D17,".xls")</f>
        <v>SolicitudGrafica_MA_11_01_REC10.xls</v>
      </c>
      <c r="E18" s="93"/>
      <c r="F18" s="9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2015-05-04T20:15:58Z</dcterms:modified>
</cp:coreProperties>
</file>