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I16" i="1"/>
  <c r="F16" i="1"/>
  <c r="G16" i="1"/>
  <c r="H16" i="1"/>
  <c r="C15" i="1"/>
  <c r="I15" i="1"/>
  <c r="F15" i="1"/>
  <c r="G15" i="1"/>
  <c r="H15" i="1"/>
  <c r="C14" i="1"/>
  <c r="F13" i="1"/>
  <c r="G13" i="1"/>
  <c r="C13" i="1"/>
  <c r="I11" i="1"/>
  <c r="F11" i="1"/>
  <c r="I12" i="1"/>
  <c r="F12" i="1"/>
  <c r="G12" i="1"/>
  <c r="H12" i="1"/>
  <c r="C12" i="1"/>
  <c r="A10" i="1"/>
  <c r="I14" i="1"/>
  <c r="I51" i="1"/>
  <c r="I52" i="1"/>
  <c r="I53" i="1"/>
  <c r="I54" i="1"/>
  <c r="I55" i="1"/>
  <c r="I56" i="1"/>
  <c r="I57" i="1"/>
  <c r="I58" i="1"/>
  <c r="I59" i="1"/>
  <c r="I60" i="1"/>
  <c r="I61" i="1"/>
  <c r="I62" i="1"/>
  <c r="I63" i="1"/>
  <c r="I64" i="1"/>
  <c r="I65" i="1"/>
  <c r="I66" i="1"/>
  <c r="I67" i="1"/>
  <c r="I68" i="1"/>
  <c r="I69" i="1"/>
  <c r="I70" i="1"/>
  <c r="I71" i="1"/>
  <c r="I72" i="1"/>
  <c r="I10" i="1"/>
  <c r="H11" i="1"/>
  <c r="H14"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<sst xmlns="http://schemas.openxmlformats.org/spreadsheetml/2006/main" count="256" uniqueCount="164">
  <si>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</si>
  <si>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</si>
  <si>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</si>
  <si>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</si>
  <si>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</si>
  <si>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</si>
  <si>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</si>
  <si>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</si>
  <si>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</si>
  <si>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</si>
  <si>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</si>
  <si>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</si>
  <si>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</si>
  <si>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</si>
  <si>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</si>
  <si>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</si>
  <si>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</si>
  <si>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</si>
  <si>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</si>
  <si>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</si>
  <si>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</si>
  <si>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</si>
  <si>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</si>
  <si>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</si>
  <si>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</si>
  <si>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</si>
  <si>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</si>
  <si>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</si>
  <si>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</si>
  <si>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</si>
  <si>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</si>
  <si>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</si>
  <si>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</si>
  <si>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</si>
  <si>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</si>
  <si>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</si>
  <si>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</si>
  <si>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</si>
  <si>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</si>
  <si>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</si>
  <si>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</si>
  <si>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</si>
  <si>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</si>
  <si>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</si>
  <si>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</si>
  <si>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</si>
  <si>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</si>
  <si>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</si>
  <si>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</si>
  <si>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</si>
  <si>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</si>
  <si>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</si>
  <si>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</si>
  <si>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</si>
  <si>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</si>
  <si>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</si>
  <si>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</si>
  <si>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</si>
  <si>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</si>
  <si>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</si>
  <si>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</si>
  <si>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</si>
  <si>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</si>
  <si>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</si>
  <si>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</si>
  <si>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</si>
  <si>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</si>
  <si>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</si>
  <si>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</si>
  <si>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</si>
  <si>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</si>
  <si>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</si>
  <si>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</si>
  <si>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</si>
  <si>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</si>
  <si>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</si>
  <si>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</si>
  <si>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</si>
  <si>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</si>
  <si>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</si>
  <si>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</si>
  <si>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</si>
  <si>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</si>
  <si>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</si>
  <si>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</si>
  <si>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</si>
  <si>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</si>
  <si>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</si>
  <si>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</si>
  <si>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</si>
  <si>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</si>
  <si>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</si>
  <si>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</si>
  <si>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</si>
  <si>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</si>
  <si>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</si>
  <si>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</si>
  <si>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</si>
  <si>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</si>
  <si>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</si>
  <si>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</si>
  <si>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</si>
  <si>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</si>
  <si>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</si>
  <si>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</si>
  <si>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</si>
  <si>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</si>
  <si>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</si>
  <si>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</si>
  <si>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</si>
  <si>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</si>
  <si>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</si>
  <si>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</si>
  <si>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</si>
  <si>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</si>
  <si>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</si>
  <si>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</si>
  <si>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</si>
  <si>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</si>
  <si>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</si>
  <si>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</si>
  <si>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</si>
  <si>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</si>
  <si>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</si>
  <si>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</si>
  <si>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</si>
  <si>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</si>
  <si>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</si>
  <si>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</si>
  <si>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</si>
  <si>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</si>
  <si>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</si>
  <si>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</si>
  <si>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</si>
  <si>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</si>
  <si>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</si>
  <si>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</si>
  <si>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</si>
  <si>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</si>
  <si>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</si>
  <si>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</si>
  <si>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</si>
  <si>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</si>
  <si>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</si>
  <si>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</si>
  <si>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</si>
  <si>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</si>
  <si>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</si>
  <si>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IMG03</t>
  </si>
  <si>
    <t>IMG04</t>
  </si>
  <si>
    <t>Cristhian Bello</t>
  </si>
  <si>
    <t>Fotografía</t>
  </si>
  <si>
    <t>IMG05</t>
  </si>
  <si>
    <t>IMG06</t>
  </si>
  <si>
    <t>MA_11_03_REC10</t>
  </si>
  <si>
    <t>Límites</t>
  </si>
  <si>
    <t xml:space="preserve">Ver descripción </t>
  </si>
  <si>
    <t>IMG07</t>
  </si>
  <si>
    <t xml:space="preserve">de </t>
  </si>
  <si>
    <t>Gráfica de la funcion f(x)  de las observaciones que se muestren valores cerca de cero, el dominio puede ser entre -0,6 y 0,6</t>
  </si>
  <si>
    <t xml:space="preserve">Gráfica de la funcion f(x)  de las observaciones que se muestren valores cerca de -(1/2), </t>
  </si>
  <si>
    <t>Presentar esta tabla en formato de imagen</t>
  </si>
  <si>
    <t>SE debe mostrar la grafica de la funcion al lado de la tabla como se muestra en la descripcion, la gráfica no debe tener formula pero en la descripcion se presenta la forula para l facilidad del diseñador</t>
  </si>
  <si>
    <t>Ela imagen representa la solucion de un estudiante  para calcular el límite, si es posible que la solucion paresca escrita en esfero al igual que la tabla de valores, puede ser sobre una hoja de cuaderno.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</si>
</sst>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6" fillId="0" borderId="0" xfId="0" applyFont="1" applyBorder="1"/>
    <xf numFmtId="0" fontId="7"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0" borderId="0" xfId="0" applyFont="1" applyBorder="1"/>
    <xf numFmtId="0" fontId="11" fillId="0" borderId="5" xfId="0" applyFont="1" applyBorder="1"/>
    <xf numFmtId="0" fontId="10" fillId="2" borderId="5" xfId="0" applyFont="1" applyFill="1" applyBorder="1"/>
    <xf numFmtId="164" fontId="6" fillId="0" borderId="0" xfId="0" applyNumberFormat="1" applyFont="1" applyBorder="1" applyAlignment="1">
      <alignment horizontal="center"/>
    </xf>
    <xf numFmtId="0" fontId="12" fillId="8" borderId="0" xfId="0" applyFont="1" applyFill="1" applyAlignment="1">
      <alignment horizontal="center" vertical="center" wrapText="1"/>
    </xf>
    <xf numFmtId="0" fontId="13" fillId="0" borderId="28" xfId="0" applyFont="1" applyFill="1" applyBorder="1" applyAlignment="1">
      <alignment vertical="center" wrapText="1"/>
    </xf>
    <xf numFmtId="0" fontId="0" fillId="0" borderId="0" xfId="0" applyFill="1" applyAlignment="1">
      <alignment vertical="center" wrapText="1"/>
    </xf>
    <xf numFmtId="0" fontId="13" fillId="0" borderId="29" xfId="0" applyFont="1" applyFill="1" applyBorder="1" applyAlignment="1">
      <alignment vertical="center" wrapText="1"/>
    </xf>
    <xf numFmtId="0" fontId="14" fillId="0" borderId="29" xfId="0" applyFont="1" applyFill="1" applyBorder="1" applyAlignment="1">
      <alignment vertical="center" wrapText="1"/>
    </xf>
    <xf numFmtId="0" fontId="13" fillId="0" borderId="29" xfId="0" applyFont="1" applyFill="1" applyBorder="1" applyAlignment="1">
      <alignment vertical="center"/>
    </xf>
    <xf numFmtId="0" fontId="13" fillId="0" borderId="29" xfId="0" applyFont="1" applyBorder="1" applyAlignment="1">
      <alignment vertical="center" wrapText="1"/>
    </xf>
    <xf numFmtId="0" fontId="15" fillId="0" borderId="29" xfId="0" applyFont="1" applyBorder="1" applyAlignment="1">
      <alignment vertical="center" wrapText="1"/>
    </xf>
    <xf numFmtId="0" fontId="14" fillId="0" borderId="29" xfId="0" applyFont="1" applyBorder="1" applyAlignment="1">
      <alignment vertical="center" wrapText="1"/>
    </xf>
    <xf numFmtId="0" fontId="16" fillId="0" borderId="0" xfId="0" applyFont="1" applyAlignment="1">
      <alignment vertical="center" wrapText="1"/>
    </xf>
    <xf numFmtId="0" fontId="17" fillId="0" borderId="29"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5" borderId="32" xfId="0" applyFont="1" applyFill="1" applyBorder="1" applyAlignment="1">
      <alignment horizontal="center" vertical="center"/>
    </xf>
    <xf numFmtId="0" fontId="6" fillId="0" borderId="0" xfId="0" applyNumberFormat="1" applyFont="1" applyBorder="1" applyAlignment="1">
      <alignment horizontal="center"/>
    </xf>
    <xf numFmtId="0" fontId="8" fillId="0" borderId="33" xfId="0" applyFont="1" applyBorder="1" applyAlignment="1">
      <alignment vertical="center" wrapText="1"/>
    </xf>
    <xf numFmtId="0" fontId="0" fillId="0" borderId="31" xfId="0" quotePrefix="1" applyBorder="1" applyAlignment="1">
      <alignment vertical="center" wrapText="1"/>
    </xf>
    <xf numFmtId="0" fontId="19" fillId="0" borderId="0" xfId="0" applyFont="1" applyAlignment="1">
      <alignment vertical="center"/>
    </xf>
    <xf numFmtId="0" fontId="20"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6" fillId="0" borderId="27" xfId="0" applyNumberFormat="1" applyFont="1" applyBorder="1" applyAlignment="1">
      <alignment horizontal="center"/>
    </xf>
    <xf numFmtId="164" fontId="6" fillId="0" borderId="26" xfId="0" applyNumberFormat="1" applyFont="1" applyBorder="1" applyAlignment="1">
      <alignment horizontal="center"/>
    </xf>
    <xf numFmtId="0" fontId="7"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xf numFmtId="0" fontId="19"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294409</xdr:colOff>
      <xdr:row>9</xdr:row>
      <xdr:rowOff>744681</xdr:rowOff>
    </xdr:from>
    <xdr:to>
      <xdr:col>10</xdr:col>
      <xdr:colOff>1246909</xdr:colOff>
      <xdr:row>9</xdr:row>
      <xdr:rowOff>1039956</xdr:rowOff>
    </xdr:to>
    <xdr:pic>
      <xdr:nvPicPr>
        <xdr:cNvPr id="17" name="Imagen 1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00818" y="2718954"/>
          <a:ext cx="9525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121227</xdr:colOff>
      <xdr:row>10</xdr:row>
      <xdr:rowOff>727364</xdr:rowOff>
    </xdr:from>
    <xdr:to>
      <xdr:col>11</xdr:col>
      <xdr:colOff>226002</xdr:colOff>
      <xdr:row>10</xdr:row>
      <xdr:rowOff>1737014</xdr:rowOff>
    </xdr:to>
    <xdr:pic>
      <xdr:nvPicPr>
        <xdr:cNvPr id="20" name="Imagen 19"/>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227636" y="5663046"/>
          <a:ext cx="2182957"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1887681</xdr:colOff>
      <xdr:row>11</xdr:row>
      <xdr:rowOff>34636</xdr:rowOff>
    </xdr:from>
    <xdr:to>
      <xdr:col>9</xdr:col>
      <xdr:colOff>5004954</xdr:colOff>
      <xdr:row>11</xdr:row>
      <xdr:rowOff>2377769</xdr:rowOff>
    </xdr:to>
    <xdr:pic>
      <xdr:nvPicPr>
        <xdr:cNvPr id="21" name="Imagen 2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63454" y="7620000"/>
          <a:ext cx="3117273" cy="23431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1783773</xdr:colOff>
      <xdr:row>12</xdr:row>
      <xdr:rowOff>86591</xdr:rowOff>
    </xdr:from>
    <xdr:to>
      <xdr:col>9</xdr:col>
      <xdr:colOff>4366057</xdr:colOff>
      <xdr:row>12</xdr:row>
      <xdr:rowOff>2001116</xdr:rowOff>
    </xdr:to>
    <xdr:pic>
      <xdr:nvPicPr>
        <xdr:cNvPr id="22" name="Imagen 2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759546" y="10304318"/>
          <a:ext cx="2582284"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2024063</xdr:colOff>
      <xdr:row>13</xdr:row>
      <xdr:rowOff>352110</xdr:rowOff>
    </xdr:from>
    <xdr:to>
      <xdr:col>9</xdr:col>
      <xdr:colOff>4119562</xdr:colOff>
      <xdr:row>13</xdr:row>
      <xdr:rowOff>2238376</xdr:rowOff>
    </xdr:to>
    <xdr:pic>
      <xdr:nvPicPr>
        <xdr:cNvPr id="23" name="Imagen 2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025813" y="12853673"/>
          <a:ext cx="2095499" cy="1886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214312</xdr:colOff>
      <xdr:row>14</xdr:row>
      <xdr:rowOff>276225</xdr:rowOff>
    </xdr:from>
    <xdr:to>
      <xdr:col>9</xdr:col>
      <xdr:colOff>6119812</xdr:colOff>
      <xdr:row>14</xdr:row>
      <xdr:rowOff>4762501</xdr:rowOff>
    </xdr:to>
    <xdr:pic>
      <xdr:nvPicPr>
        <xdr:cNvPr id="24" name="Imagen 2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35112" y="15592425"/>
          <a:ext cx="5905500" cy="448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762000</xdr:colOff>
      <xdr:row>15</xdr:row>
      <xdr:rowOff>1409700</xdr:rowOff>
    </xdr:from>
    <xdr:to>
      <xdr:col>9</xdr:col>
      <xdr:colOff>6248400</xdr:colOff>
      <xdr:row>15</xdr:row>
      <xdr:rowOff>3267075</xdr:rowOff>
    </xdr:to>
    <xdr:pic>
      <xdr:nvPicPr>
        <xdr:cNvPr id="25" name="Imagen 2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782800" y="21945600"/>
          <a:ext cx="5486400" cy="185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Normal="100" zoomScalePageLayoutView="140" workbookViewId="0">
      <pane ySplit="9" topLeftCell="A14" activePane="bottomLeft" state="frozen"/>
      <selection pane="bottomLeft" activeCell="F6" sqref="F6"/>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9.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5" t="s">
        <v>21</v>
      </c>
      <c r="D2" s="76"/>
      <c r="F2" s="68" t="s">
        <v>0</v>
      </c>
      <c r="G2" s="69"/>
      <c r="H2" s="42"/>
      <c r="I2" s="42"/>
      <c r="J2" s="16"/>
    </row>
    <row r="3" spans="1:16" ht="15.75" x14ac:dyDescent="0.25">
      <c r="A3" s="1"/>
      <c r="B3" s="4" t="s">
        <v>8</v>
      </c>
      <c r="C3" s="77">
        <v>11</v>
      </c>
      <c r="D3" s="78"/>
      <c r="F3" s="70"/>
      <c r="G3" s="71"/>
      <c r="H3" s="42"/>
      <c r="I3" s="42"/>
      <c r="J3" s="16"/>
    </row>
    <row r="4" spans="1:16" ht="16.5" x14ac:dyDescent="0.3">
      <c r="A4" s="1"/>
      <c r="B4" s="4" t="s">
        <v>54</v>
      </c>
      <c r="C4" s="77" t="s">
        <v>155</v>
      </c>
      <c r="D4" s="78"/>
      <c r="E4" s="5"/>
      <c r="F4" s="41" t="s">
        <v>55</v>
      </c>
      <c r="G4" s="40" t="s">
        <v>56</v>
      </c>
      <c r="H4" s="42"/>
      <c r="I4" s="42"/>
      <c r="J4" s="16"/>
      <c r="K4" s="16"/>
    </row>
    <row r="5" spans="1:16" ht="16.5" thickBot="1" x14ac:dyDescent="0.3">
      <c r="A5" s="1"/>
      <c r="B5" s="6" t="s">
        <v>1</v>
      </c>
      <c r="C5" s="79" t="s">
        <v>150</v>
      </c>
      <c r="D5" s="80"/>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154</v>
      </c>
      <c r="D7" s="25" t="s">
        <v>39</v>
      </c>
      <c r="F7" s="1"/>
      <c r="G7" s="1"/>
      <c r="H7" s="1"/>
      <c r="I7" s="1"/>
      <c r="J7" s="16"/>
      <c r="K7" s="16"/>
    </row>
    <row r="8" spans="1:16" s="9" customFormat="1" ht="16.5" thickBot="1" x14ac:dyDescent="0.3">
      <c r="A8" s="10"/>
      <c r="B8" s="10"/>
      <c r="C8" s="10"/>
      <c r="D8" s="11"/>
      <c r="E8" s="11"/>
      <c r="F8" s="72" t="s">
        <v>62</v>
      </c>
      <c r="G8" s="73"/>
      <c r="H8" s="73"/>
      <c r="I8" s="74"/>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13" t="str">
        <f>IF(OR(B10&lt;&gt;"",J10&lt;&gt;""),"IMG01","")</f>
        <v>IMG01</v>
      </c>
      <c r="B10" s="66" t="s">
        <v>156</v>
      </c>
      <c r="C10" s="22" t="str">
        <f>IF(OR(B10&lt;&gt;"",J10&lt;&gt;""),IF($G$4="Recurso",CONCATENATE($G$4," ",$G$5),$G$4),"")</f>
        <v>Recurso M5A</v>
      </c>
      <c r="D10" s="14" t="s">
        <v>145</v>
      </c>
      <c r="E10" s="14" t="s">
        <v>146</v>
      </c>
      <c r="F10" s="14" t="str">
        <f t="shared" ref="F10:F13" si="0">IF(OR(B10&lt;&gt;"",J10&lt;&gt;""),CONCATENATE($C$7,"_",$A10,IF($G$4="Cuaderno de Estudio","_small",CONCATENATE(IF(I10="","","n"),IF(LEFT($G$5,1)="F",".jpg",".png")))),"")</f>
        <v>MA_11_03_REC10_IMG01n.png</v>
      </c>
      <c r="G10" s="14" t="str">
        <f>IF(F10&lt;&gt;"",IF($G$4="Recurso",IF(LEFT($G$5,1)="M",VLOOKUP($G$5,'Definición técnica de imagenes'!$A$3:$G$17,5,FALSE),IF($G$5="F1",'Definición técnica de imagenes'!$E$15,'Definición técnica de imagenes'!$F$13)),'Definición técnica de imagenes'!$E$16),"")</f>
        <v>286 x 286 px</v>
      </c>
      <c r="H10" s="14" t="str">
        <f t="shared" ref="H10:H12" si="1">IF(AND(I10&lt;&gt;"",I10&lt;&gt;0),IF(OR(B10&lt;&gt;"",J10&lt;&gt;""),CONCATENATE($C$7,"_",$A10,IF($G$4="Cuaderno de Estudio","_zoom",CONCATENATE("a",IF(LEFT($G$5,1)="F",".jpg",".png")))),""),"")</f>
        <v>MA_11_03_REC10_IMG01a.png</v>
      </c>
      <c r="I10" s="14" t="str">
        <f>IF(OR(B10&lt;&gt;"",J10&lt;&gt;""),IF($G$4="Recurso",IF(LEFT($G$5,1)="M",IF(VLOOKUP($G$5,'Definición técnica de imagenes'!$A$3:$G$17,6,FALSE)=0,"",VLOOKUP($G$5,'Definición técnica de imagenes'!$A$3:$G$17,6,FALSE)),IF($G$5="F1","","")),'Definición técnica de imagenes'!$F$16),"")</f>
        <v>500 x 500 px</v>
      </c>
      <c r="J10" s="67" t="s">
        <v>159</v>
      </c>
      <c r="K10" s="99" t="s">
        <v>158</v>
      </c>
    </row>
    <row r="11" spans="1:16" s="12" customFormat="1" ht="208.5" customHeight="1" x14ac:dyDescent="0.25">
      <c r="A11" s="13" t="s">
        <v>147</v>
      </c>
      <c r="B11" s="66" t="s">
        <v>156</v>
      </c>
      <c r="C11" s="22" t="str">
        <f t="shared" ref="C11:C13" si="2">IF(OR(B11&lt;&gt;"",J11&lt;&gt;""),IF($G$4="Recurso",CONCATENATE($G$4," ",$G$5),$G$4),"")</f>
        <v>Recurso M5A</v>
      </c>
      <c r="D11" s="14" t="s">
        <v>145</v>
      </c>
      <c r="E11" s="14" t="s">
        <v>146</v>
      </c>
      <c r="F11" s="14" t="str">
        <f t="shared" si="0"/>
        <v>MA_11_03_REC10_IMG02n.png</v>
      </c>
      <c r="G11" s="14" t="str">
        <f>IF(F11&lt;&gt;"",IF($G$4="Recurso",IF(LEFT($G$5,1)="M",VLOOKUP($G$5,'Definición técnica de imagenes'!$A$3:$G$17,5,FALSE),IF($G$5="F1",'Definición técnica de imagenes'!$E$15,'Definición técnica de imagenes'!$F$13)),'Definición técnica de imagenes'!$E$16),"")</f>
        <v>286 x 286 px</v>
      </c>
      <c r="H11" s="14" t="str">
        <f t="shared" si="1"/>
        <v>MA_11_03_REC10_IMG02a.png</v>
      </c>
      <c r="I11" s="14" t="str">
        <f>IF(OR(B11&lt;&gt;"",J11&lt;&gt;""),IF($G$4="Recurso",IF(LEFT($G$5,1)="M",IF(VLOOKUP($G$5,'Definición técnica de imagenes'!$A$3:$G$17,6,FALSE)=0,"",VLOOKUP($G$5,'Definición técnica de imagenes'!$A$3:$G$17,6,FALSE)),IF($G$5="F1","","")),'Definición técnica de imagenes'!$F$16),"")</f>
        <v>500 x 500 px</v>
      </c>
      <c r="J11" s="67" t="s">
        <v>160</v>
      </c>
      <c r="K11"/>
    </row>
    <row r="12" spans="1:16" s="12" customFormat="1" ht="207.75" customHeight="1" x14ac:dyDescent="0.25">
      <c r="A12" s="13" t="s">
        <v>148</v>
      </c>
      <c r="B12" s="66" t="s">
        <v>156</v>
      </c>
      <c r="C12" s="22" t="str">
        <f t="shared" si="2"/>
        <v>Recurso M5A</v>
      </c>
      <c r="D12" s="14" t="s">
        <v>151</v>
      </c>
      <c r="E12" s="14" t="s">
        <v>146</v>
      </c>
      <c r="F12" s="14" t="str">
        <f t="shared" si="0"/>
        <v>MA_11_03_REC10_IMG03n.png</v>
      </c>
      <c r="G12" s="14" t="str">
        <f>IF(F12&lt;&gt;"",IF($G$4="Recurso",IF(LEFT($G$5,1)="M",VLOOKUP($G$5,'Definición técnica de imagenes'!$A$3:$G$17,5,FALSE),IF($G$5="F1",'Definición técnica de imagenes'!$E$15,'Definición técnica de imagenes'!$F$13)),'Definición técnica de imagenes'!$E$16),"")</f>
        <v>286 x 286 px</v>
      </c>
      <c r="H12" s="14" t="str">
        <f t="shared" si="1"/>
        <v>MA_11_03_REC10_IMG03a.png</v>
      </c>
      <c r="I12" s="14" t="str">
        <f>IF(OR(B12&lt;&gt;"",J12&lt;&gt;""),IF($G$4="Recurso",IF(LEFT($G$5,1)="M",IF(VLOOKUP($G$5,'Definición técnica de imagenes'!$A$3:$G$17,6,FALSE)=0,"",VLOOKUP($G$5,'Definición técnica de imagenes'!$A$3:$G$17,6,FALSE)),IF($G$5="F1","","")),'Definición técnica de imagenes'!$F$16),"")</f>
        <v>500 x 500 px</v>
      </c>
      <c r="J12" s="67"/>
      <c r="K12" t="s">
        <v>161</v>
      </c>
    </row>
    <row r="13" spans="1:16" s="12" customFormat="1" ht="179.25" customHeight="1" x14ac:dyDescent="0.25">
      <c r="A13" s="13" t="s">
        <v>149</v>
      </c>
      <c r="B13" s="66" t="s">
        <v>156</v>
      </c>
      <c r="C13" s="22" t="str">
        <f t="shared" si="2"/>
        <v>Recurso M5A</v>
      </c>
      <c r="D13" s="14" t="s">
        <v>145</v>
      </c>
      <c r="E13" s="14" t="s">
        <v>146</v>
      </c>
      <c r="F13" s="14" t="str">
        <f t="shared" si="0"/>
        <v>MA_11_03_REC10_IMG04.png</v>
      </c>
      <c r="G13" s="14" t="str">
        <f>IF(F13&lt;&gt;"",IF($G$4="Recurso",IF(LEFT($G$5,1)="M",VLOOKUP($G$5,'Definición técnica de imagenes'!$A$3:$G$17,5,FALSE),IF($G$5="F1",'Definición técnica de imagenes'!$E$15,'Definición técnica de imagenes'!$F$13)),'Definición técnica de imagenes'!$E$16),"")</f>
        <v>286 x 286 px</v>
      </c>
      <c r="H13" s="14"/>
      <c r="I13" s="14"/>
      <c r="J13" s="67"/>
      <c r="K13" t="s">
        <v>161</v>
      </c>
    </row>
    <row r="14" spans="1:16" s="12" customFormat="1" ht="213.75" customHeight="1" x14ac:dyDescent="0.25">
      <c r="A14" s="13" t="s">
        <v>152</v>
      </c>
      <c r="B14" s="66" t="s">
        <v>156</v>
      </c>
      <c r="C14" s="22" t="str">
        <f t="shared" ref="C14" si="3">IF(OR(B14&lt;&gt;"",J14&lt;&gt;""),IF($G$4="Recurso",CONCATENATE($G$4," ",$G$5),$G$4),"")</f>
        <v>Recurso M5A</v>
      </c>
      <c r="D14" s="14" t="s">
        <v>145</v>
      </c>
      <c r="E14" s="14" t="s">
        <v>146</v>
      </c>
      <c r="F14" s="14" t="str">
        <f t="shared" ref="F14" si="4">IF(OR(B14&lt;&gt;"",J14&lt;&gt;""),CONCATENATE($C$7,"_",$A14,IF($G$4="Cuaderno de Estudio","_small",CONCATENATE(IF(I14="","","n"),IF(LEFT($G$5,1)="F",".jpg",".png")))),"")</f>
        <v>MA_11_03_REC10_IMG05n.png</v>
      </c>
      <c r="G14" s="14" t="str">
        <f>IF(F14&lt;&gt;"",IF($G$4="Recurso",IF(LEFT($G$5,1)="M",VLOOKUP($G$5,'Definición técnica de imagenes'!$A$3:$G$17,5,FALSE),IF($G$5="F1",'Definición técnica de imagenes'!$E$15,'Definición técnica de imagenes'!$F$13)),'Definición técnica de imagenes'!$E$16),"")</f>
        <v>286 x 286 px</v>
      </c>
      <c r="H14" s="14" t="str">
        <f t="shared" ref="H14" si="5">IF(AND(I14&lt;&gt;"",I14&lt;&gt;0),IF(OR(B14&lt;&gt;"",J14&lt;&gt;""),CONCATENATE($C$7,"_",$A14,IF($G$4="Cuaderno de Estudio","_zoom",CONCATENATE("a",IF(LEFT($G$5,1)="F",".jpg",".png")))),""),"")</f>
        <v>MA_11_03_REC10_IMG05a.png</v>
      </c>
      <c r="I14" s="14" t="str">
        <f>IF(OR(B14&lt;&gt;"",J14&lt;&gt;""),IF($G$4="Recurso",IF(LEFT($G$5,1)="M",IF(VLOOKUP($G$5,'Definición técnica de imagenes'!$A$3:$G$17,6,FALSE)=0,"",VLOOKUP($G$5,'Definición técnica de imagenes'!$A$3:$G$17,6,FALSE)),IF($G$5="F1","","")),'Definición técnica de imagenes'!$F$16),"")</f>
        <v>500 x 500 px</v>
      </c>
      <c r="J14" s="67"/>
      <c r="K14" t="s">
        <v>161</v>
      </c>
    </row>
    <row r="15" spans="1:16" s="12" customFormat="1" ht="409.6" customHeight="1" x14ac:dyDescent="0.25">
      <c r="A15" s="13" t="s">
        <v>153</v>
      </c>
      <c r="B15" s="66" t="s">
        <v>156</v>
      </c>
      <c r="C15" s="22" t="str">
        <f t="shared" ref="C15" si="6">IF(OR(B15&lt;&gt;"",J15&lt;&gt;""),IF($G$4="Recurso",CONCATENATE($G$4," ",$G$5),$G$4),"")</f>
        <v>Recurso M5A</v>
      </c>
      <c r="D15" s="14" t="s">
        <v>145</v>
      </c>
      <c r="E15" s="14" t="s">
        <v>146</v>
      </c>
      <c r="F15" s="14" t="str">
        <f t="shared" ref="F15" si="7">IF(OR(B15&lt;&gt;"",J15&lt;&gt;""),CONCATENATE($C$7,"_",$A15,IF($G$4="Cuaderno de Estudio","_small",CONCATENATE(IF(I15="","","n"),IF(LEFT($G$5,1)="F",".jpg",".png")))),"")</f>
        <v>MA_11_03_REC10_IMG06n.png</v>
      </c>
      <c r="G15" s="14" t="str">
        <f>IF(F15&lt;&gt;"",IF($G$4="Recurso",IF(LEFT($G$5,1)="M",VLOOKUP($G$5,'Definición técnica de imagenes'!$A$3:$G$17,5,FALSE),IF($G$5="F1",'Definición técnica de imagenes'!$E$15,'Definición técnica de imagenes'!$F$13)),'Definición técnica de imagenes'!$E$16),"")</f>
        <v>286 x 286 px</v>
      </c>
      <c r="H15" s="14" t="str">
        <f t="shared" ref="H15" si="8">IF(AND(I15&lt;&gt;"",I15&lt;&gt;0),IF(OR(B15&lt;&gt;"",J15&lt;&gt;""),CONCATENATE($C$7,"_",$A15,IF($G$4="Cuaderno de Estudio","_zoom",CONCATENATE("a",IF(LEFT($G$5,1)="F",".jpg",".png")))),""),"")</f>
        <v>MA_11_03_REC10_IMG06a.png</v>
      </c>
      <c r="I15" s="14" t="str">
        <f>IF(OR(B15&lt;&gt;"",J15&lt;&gt;""),IF($G$4="Recurso",IF(LEFT($G$5,1)="M",IF(VLOOKUP($G$5,'Definición técnica de imagenes'!$A$3:$G$17,6,FALSE)=0,"",VLOOKUP($G$5,'Definición técnica de imagenes'!$A$3:$G$17,6,FALSE)),IF($G$5="F1","","")),'Definición técnica de imagenes'!$F$16),"")</f>
        <v>500 x 500 px</v>
      </c>
      <c r="J15" s="67"/>
      <c r="K15" t="s">
        <v>162</v>
      </c>
    </row>
    <row r="16" spans="1:16" s="12" customFormat="1" ht="375.75" customHeight="1" x14ac:dyDescent="0.25">
      <c r="A16" s="13" t="s">
        <v>157</v>
      </c>
      <c r="B16" s="66" t="s">
        <v>156</v>
      </c>
      <c r="C16" s="22" t="str">
        <f t="shared" ref="C16:C24" si="9">IF(OR(B16&lt;&gt;"",J16&lt;&gt;""),IF($G$4="Recurso",CONCATENATE($G$4," ",$G$5),$G$4),"")</f>
        <v>Recurso M5A</v>
      </c>
      <c r="D16" s="14" t="s">
        <v>145</v>
      </c>
      <c r="E16" s="14" t="s">
        <v>146</v>
      </c>
      <c r="F16" s="14" t="str">
        <f t="shared" ref="F16:F24" si="10">IF(OR(B16&lt;&gt;"",J16&lt;&gt;""),CONCATENATE($C$7,"_",$A16,IF($G$4="Cuaderno de Estudio","_small",CONCATENATE(IF(I16="","","n"),IF(LEFT($G$5,1)="F",".jpg",".png")))),"")</f>
        <v>MA_11_03_REC10_IMG07n.png</v>
      </c>
      <c r="G16" s="14" t="str">
        <f>IF(F16&lt;&gt;"",IF($G$4="Recurso",IF(LEFT($G$5,1)="M",VLOOKUP($G$5,'Definición técnica de imagenes'!$A$3:$G$17,5,FALSE),IF($G$5="F1",'Definición técnica de imagenes'!$E$15,'Definición técnica de imagenes'!$F$13)),'Definición técnica de imagenes'!$E$16),"")</f>
        <v>286 x 286 px</v>
      </c>
      <c r="H16" s="14" t="str">
        <f t="shared" ref="H16:H24" si="11">IF(AND(I16&lt;&gt;"",I16&lt;&gt;0),IF(OR(B16&lt;&gt;"",J16&lt;&gt;""),CONCATENATE($C$7,"_",$A16,IF($G$4="Cuaderno de Estudio","_zoom",CONCATENATE("a",IF(LEFT($G$5,1)="F",".jpg",".png")))),""),"")</f>
        <v>MA_11_03_REC10_IMG07a.png</v>
      </c>
      <c r="I16" s="14" t="str">
        <f>IF(OR(B16&lt;&gt;"",J16&lt;&gt;""),IF($G$4="Recurso",IF(LEFT($G$5,1)="M",IF(VLOOKUP($G$5,'Definición técnica de imagenes'!$A$3:$G$17,6,FALSE)=0,"",VLOOKUP($G$5,'Definición técnica de imagenes'!$A$3:$G$17,6,FALSE)),IF($G$5="F1","","")),'Definición técnica de imagenes'!$F$16),"")</f>
        <v>500 x 500 px</v>
      </c>
      <c r="J16" s="67"/>
      <c r="K16" t="s">
        <v>163</v>
      </c>
    </row>
    <row r="17" spans="1:11" s="12" customFormat="1" ht="192" customHeight="1" x14ac:dyDescent="0.25">
      <c r="A17" s="13"/>
      <c r="B17" s="66"/>
      <c r="C17" s="22"/>
      <c r="D17" s="14"/>
      <c r="E17" s="14"/>
      <c r="F17" s="14"/>
      <c r="G17" s="14"/>
      <c r="H17" s="14"/>
      <c r="I17" s="14"/>
      <c r="J17" s="67"/>
      <c r="K17"/>
    </row>
    <row r="18" spans="1:11" s="12" customFormat="1" ht="218.25" customHeight="1" x14ac:dyDescent="0.25">
      <c r="A18" s="13"/>
      <c r="B18" s="66"/>
      <c r="C18" s="22"/>
      <c r="D18" s="14"/>
      <c r="E18" s="14"/>
      <c r="F18" s="14"/>
      <c r="G18" s="14"/>
      <c r="H18" s="14"/>
      <c r="I18" s="14"/>
      <c r="J18" s="67"/>
      <c r="K18" s="15"/>
    </row>
    <row r="19" spans="1:11" s="12" customFormat="1" ht="108.75" customHeight="1" x14ac:dyDescent="0.25">
      <c r="A19" s="13"/>
      <c r="B19" s="66"/>
      <c r="C19" s="22"/>
      <c r="D19" s="14"/>
      <c r="E19" s="14"/>
      <c r="F19" s="14"/>
      <c r="G19" s="14"/>
      <c r="H19" s="14"/>
      <c r="I19" s="14"/>
      <c r="J19" s="67"/>
      <c r="K19"/>
    </row>
    <row r="20" spans="1:11" s="12" customFormat="1" ht="108.75" customHeight="1" x14ac:dyDescent="0.25">
      <c r="A20" s="13"/>
      <c r="B20" s="22"/>
      <c r="C20" s="22"/>
      <c r="D20" s="14"/>
      <c r="E20" s="14"/>
      <c r="F20" s="14"/>
      <c r="G20" s="14"/>
      <c r="H20" s="14"/>
      <c r="I20" s="14"/>
      <c r="J20" s="67"/>
      <c r="K20"/>
    </row>
    <row r="21" spans="1:11" s="12" customFormat="1" ht="87" customHeight="1" x14ac:dyDescent="0.25">
      <c r="A21" s="13"/>
      <c r="B21" s="22"/>
      <c r="C21" s="22"/>
      <c r="D21" s="14"/>
      <c r="E21" s="14"/>
      <c r="F21" s="14"/>
      <c r="G21" s="14"/>
      <c r="H21" s="14"/>
      <c r="I21" s="14"/>
      <c r="J21" s="67"/>
      <c r="K21"/>
    </row>
    <row r="22" spans="1:11" s="12" customFormat="1" ht="91.5" customHeight="1" x14ac:dyDescent="0.25">
      <c r="A22" s="13"/>
      <c r="B22" s="22"/>
      <c r="C22" s="22"/>
      <c r="D22" s="14"/>
      <c r="E22" s="14"/>
      <c r="F22" s="14"/>
      <c r="G22" s="14"/>
      <c r="H22" s="14"/>
      <c r="I22" s="14"/>
      <c r="J22" s="67"/>
      <c r="K22"/>
    </row>
    <row r="23" spans="1:11" s="12" customFormat="1" ht="91.5" customHeight="1" x14ac:dyDescent="0.25">
      <c r="A23" s="13"/>
      <c r="B23" s="22"/>
      <c r="C23" s="22"/>
      <c r="D23" s="14"/>
      <c r="E23" s="14"/>
      <c r="F23" s="14"/>
      <c r="G23" s="14"/>
      <c r="H23" s="14"/>
      <c r="I23" s="14"/>
      <c r="J23" s="67"/>
      <c r="K23"/>
    </row>
    <row r="24" spans="1:11" s="12" customFormat="1" ht="92.25" customHeight="1" x14ac:dyDescent="0.25">
      <c r="A24" s="13"/>
      <c r="B24" s="22"/>
      <c r="C24" s="22"/>
      <c r="D24" s="14"/>
      <c r="E24" s="14"/>
      <c r="F24" s="14"/>
      <c r="G24" s="14"/>
      <c r="H24" s="14"/>
      <c r="I24" s="14"/>
      <c r="J24" s="67"/>
      <c r="K24"/>
    </row>
    <row r="25" spans="1:11" s="12" customFormat="1" ht="100.5" customHeight="1" x14ac:dyDescent="0.25">
      <c r="A25" s="13"/>
      <c r="B25" s="22"/>
      <c r="C25" s="22"/>
      <c r="D25" s="14"/>
      <c r="E25" s="14"/>
      <c r="F25" s="14"/>
      <c r="G25" s="14"/>
      <c r="H25" s="14"/>
      <c r="I25" s="14"/>
      <c r="J25" s="14"/>
      <c r="K25" s="15"/>
    </row>
    <row r="26" spans="1:11" s="12" customFormat="1" x14ac:dyDescent="0.25">
      <c r="A26" s="13"/>
      <c r="B26" s="22"/>
      <c r="C26" s="22"/>
      <c r="D26" s="14"/>
      <c r="E26" s="14"/>
      <c r="F26" s="14"/>
      <c r="G26" s="14"/>
      <c r="H26" s="14"/>
      <c r="I26" s="14"/>
      <c r="J26" s="14"/>
      <c r="K26" s="15"/>
    </row>
    <row r="27" spans="1:11" s="12" customFormat="1" x14ac:dyDescent="0.25">
      <c r="A27" s="13"/>
      <c r="B27" s="22"/>
      <c r="C27" s="22"/>
      <c r="D27" s="14"/>
      <c r="E27" s="14"/>
      <c r="F27" s="14"/>
      <c r="G27" s="14"/>
      <c r="H27" s="14"/>
      <c r="I27" s="14"/>
      <c r="J27" s="14"/>
      <c r="K27" s="15"/>
    </row>
    <row r="28" spans="1:11" s="12" customFormat="1" x14ac:dyDescent="0.25">
      <c r="A28" s="13"/>
      <c r="B28" s="22"/>
      <c r="C28" s="22"/>
      <c r="D28" s="14"/>
      <c r="E28" s="14"/>
      <c r="F28" s="14"/>
      <c r="G28" s="14"/>
      <c r="H28" s="14"/>
      <c r="I28" s="14"/>
      <c r="J28" s="14"/>
      <c r="K28" s="15"/>
    </row>
    <row r="29" spans="1:11" s="12" customFormat="1" x14ac:dyDescent="0.25">
      <c r="A29" s="13"/>
      <c r="B29" s="22"/>
      <c r="C29" s="22"/>
      <c r="D29" s="14"/>
      <c r="E29" s="14"/>
      <c r="F29" s="14"/>
      <c r="G29" s="14"/>
      <c r="H29" s="14"/>
      <c r="I29" s="14"/>
      <c r="J29" s="14"/>
      <c r="K29" s="15"/>
    </row>
    <row r="30" spans="1:11" s="12" customFormat="1" x14ac:dyDescent="0.25">
      <c r="A30" s="13"/>
      <c r="B30" s="22"/>
      <c r="C30" s="22"/>
      <c r="D30" s="14"/>
      <c r="E30" s="14"/>
      <c r="F30" s="14"/>
      <c r="G30" s="14"/>
      <c r="H30" s="14"/>
      <c r="I30" s="14"/>
      <c r="J30" s="14"/>
      <c r="K30" s="15"/>
    </row>
    <row r="31" spans="1:11" s="12" customFormat="1" x14ac:dyDescent="0.25">
      <c r="A31" s="13"/>
      <c r="B31" s="22"/>
      <c r="C31" s="22"/>
      <c r="D31" s="14"/>
      <c r="E31" s="14"/>
      <c r="F31" s="14"/>
      <c r="G31" s="14"/>
      <c r="H31" s="14"/>
      <c r="I31" s="14"/>
      <c r="J31" s="14"/>
      <c r="K31" s="15"/>
    </row>
    <row r="32" spans="1:11" s="12" customFormat="1" x14ac:dyDescent="0.25">
      <c r="A32" s="13"/>
      <c r="B32" s="22"/>
      <c r="C32" s="22"/>
      <c r="D32" s="14"/>
      <c r="E32" s="14"/>
      <c r="F32" s="14"/>
      <c r="G32" s="14"/>
      <c r="H32" s="14"/>
      <c r="I32" s="14"/>
      <c r="J32" s="14"/>
      <c r="K32" s="15"/>
    </row>
    <row r="33" spans="1:11" s="12" customFormat="1" x14ac:dyDescent="0.25">
      <c r="A33" s="13"/>
      <c r="B33" s="22"/>
      <c r="C33" s="22"/>
      <c r="D33" s="14"/>
      <c r="E33" s="14"/>
      <c r="F33" s="14"/>
      <c r="G33" s="14"/>
      <c r="H33" s="14"/>
      <c r="I33" s="14"/>
      <c r="J33" s="14"/>
      <c r="K33" s="15"/>
    </row>
    <row r="34" spans="1:11" s="12" customFormat="1" x14ac:dyDescent="0.25">
      <c r="A34" s="13"/>
      <c r="B34" s="22"/>
      <c r="C34" s="22"/>
      <c r="D34" s="14"/>
      <c r="E34" s="14"/>
      <c r="F34" s="14"/>
      <c r="G34" s="14"/>
      <c r="H34" s="14"/>
      <c r="I34" s="14"/>
      <c r="J34" s="14"/>
      <c r="K34" s="15"/>
    </row>
    <row r="35" spans="1:11" s="12" customFormat="1" x14ac:dyDescent="0.25">
      <c r="A35" s="13"/>
      <c r="B35" s="22"/>
      <c r="C35" s="22"/>
      <c r="D35" s="14"/>
      <c r="E35" s="14"/>
      <c r="F35" s="14"/>
      <c r="G35" s="14"/>
      <c r="H35" s="14"/>
      <c r="I35" s="14"/>
      <c r="J35" s="14"/>
      <c r="K35" s="15"/>
    </row>
    <row r="36" spans="1:11" s="12" customFormat="1" x14ac:dyDescent="0.25">
      <c r="A36" s="13"/>
      <c r="B36" s="22"/>
      <c r="C36" s="22"/>
      <c r="D36" s="14"/>
      <c r="E36" s="14"/>
      <c r="F36" s="14"/>
      <c r="G36" s="14"/>
      <c r="H36" s="14"/>
      <c r="I36" s="14"/>
      <c r="J36" s="14"/>
      <c r="K36" s="15"/>
    </row>
    <row r="37" spans="1:11" s="12" customFormat="1" x14ac:dyDescent="0.25">
      <c r="A37" s="13"/>
      <c r="B37" s="22"/>
      <c r="C37" s="22"/>
      <c r="D37" s="14"/>
      <c r="E37" s="14"/>
      <c r="F37" s="14"/>
      <c r="G37" s="14"/>
      <c r="H37" s="14"/>
      <c r="I37" s="14"/>
      <c r="J37" s="14"/>
      <c r="K37" s="15"/>
    </row>
    <row r="38" spans="1:11" s="12" customFormat="1" x14ac:dyDescent="0.25">
      <c r="A38" s="13"/>
      <c r="B38" s="22"/>
      <c r="C38" s="22"/>
      <c r="D38" s="14"/>
      <c r="E38" s="14"/>
      <c r="F38" s="14"/>
      <c r="G38" s="14"/>
      <c r="H38" s="14"/>
      <c r="I38" s="14"/>
      <c r="J38" s="14"/>
      <c r="K38" s="15"/>
    </row>
    <row r="39" spans="1:11" s="12" customFormat="1" x14ac:dyDescent="0.25">
      <c r="A39" s="13"/>
      <c r="B39" s="22"/>
      <c r="C39" s="22"/>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t="str">
        <f t="shared" ref="F51:F53" si="12">IF(OR(B51&lt;&gt;"",J51&lt;&gt;""),CONCATENATE($C$7,"_",$A51,IF($G$4="Cuaderno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 t="shared" ref="H51:H53" si="13">IF(AND(I51&lt;&gt;"",I51&lt;&gt;0),IF(OR(B51&lt;&gt;"",J51&lt;&gt;""),CONCATENATE($C$7,"_",$A51,IF($G$4="Cuaderno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2"/>
        <v/>
      </c>
      <c r="G52" s="14" t="str">
        <f>IF(F52&lt;&gt;"",IF($G$4="Recurso",IF(LEFT($G$5,1)="M",VLOOKUP($G$5,'Definición técnica de imagenes'!$A$3:$G$17,5,FALSE),IF($G$5="F1",'Definición técnica de imagenes'!$E$15,'Definición técnica de imagenes'!$F$13)),'Definición técnica de imagenes'!$E$16),"")</f>
        <v/>
      </c>
      <c r="H52" s="14" t="str">
        <f t="shared" si="13"/>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2"/>
        <v/>
      </c>
      <c r="G53" s="14" t="str">
        <f>IF(F53&lt;&gt;"",IF($G$4="Recurso",IF(LEFT($G$5,1)="M",VLOOKUP($G$5,'Definición técnica de imagenes'!$A$3:$G$17,5,FALSE),IF($G$5="F1",'Definición técnica de imagenes'!$E$15,'Definición técnica de imagenes'!$F$13)),'Definición técnica de imagenes'!$E$16),"")</f>
        <v/>
      </c>
      <c r="H53" s="14" t="str">
        <f t="shared" si="13"/>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4">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5">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4"/>
        <v/>
      </c>
      <c r="G55" s="14" t="str">
        <f>IF(F55&lt;&gt;"",IF($G$4="Recurso",IF(LEFT($G$5,1)="M",VLOOKUP($G$5,'Definición técnica de imagenes'!$A$3:$G$17,5,FALSE),IF($G$5="F1",'Definición técnica de imagenes'!$E$15,'Definición técnica de imagenes'!$F$13)),'Definición técnica de imagenes'!$E$16),"")</f>
        <v/>
      </c>
      <c r="H55" s="14" t="str">
        <f t="shared" si="15"/>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4"/>
        <v/>
      </c>
      <c r="G56" s="14" t="str">
        <f>IF(F56&lt;&gt;"",IF($G$4="Recurso",IF(LEFT($G$5,1)="M",VLOOKUP($G$5,'Definición técnica de imagenes'!$A$3:$G$17,5,FALSE),IF($G$5="F1",'Definición técnica de imagenes'!$E$15,'Definición técnica de imagenes'!$F$13)),'Definición técnica de imagenes'!$E$16),"")</f>
        <v/>
      </c>
      <c r="H56" s="14" t="str">
        <f t="shared" si="15"/>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4"/>
        <v/>
      </c>
      <c r="G57" s="14" t="str">
        <f>IF(F57&lt;&gt;"",IF($G$4="Recurso",IF(LEFT($G$5,1)="M",VLOOKUP($G$5,'Definición técnica de imagenes'!$A$3:$G$17,5,FALSE),IF($G$5="F1",'Definición técnica de imagenes'!$E$15,'Definición técnica de imagenes'!$F$13)),'Definición técnica de imagenes'!$E$16),"")</f>
        <v/>
      </c>
      <c r="H57" s="14" t="str">
        <f t="shared" si="15"/>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4"/>
        <v/>
      </c>
      <c r="G58" s="14" t="str">
        <f>IF(F58&lt;&gt;"",IF($G$4="Recurso",IF(LEFT($G$5,1)="M",VLOOKUP($G$5,'Definición técnica de imagenes'!$A$3:$G$17,5,FALSE),IF($G$5="F1",'Definición técnica de imagenes'!$E$15,'Definición técnica de imagenes'!$F$13)),'Definición técnica de imagenes'!$E$16),"")</f>
        <v/>
      </c>
      <c r="H58" s="14" t="str">
        <f t="shared" si="15"/>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4"/>
        <v/>
      </c>
      <c r="G59" s="14" t="str">
        <f>IF(F59&lt;&gt;"",IF($G$4="Recurso",IF(LEFT($G$5,1)="M",VLOOKUP($G$5,'Definición técnica de imagenes'!$A$3:$G$17,5,FALSE),IF($G$5="F1",'Definición técnica de imagenes'!$E$15,'Definición técnica de imagenes'!$F$13)),'Definición técnica de imagenes'!$E$16),"")</f>
        <v/>
      </c>
      <c r="H59" s="14" t="str">
        <f t="shared" si="15"/>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4"/>
        <v/>
      </c>
      <c r="G60" s="14" t="str">
        <f>IF(F60&lt;&gt;"",IF($G$4="Recurso",IF(LEFT($G$5,1)="M",VLOOKUP($G$5,'Definición técnica de imagenes'!$A$3:$G$17,5,FALSE),IF($G$5="F1",'Definición técnica de imagenes'!$E$15,'Definición técnica de imagenes'!$F$13)),'Definición técnica de imagenes'!$E$16),"")</f>
        <v/>
      </c>
      <c r="H60" s="14" t="str">
        <f t="shared" si="15"/>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4"/>
        <v/>
      </c>
      <c r="G61" s="14" t="str">
        <f>IF(F61&lt;&gt;"",IF($G$4="Recurso",IF(LEFT($G$5,1)="M",VLOOKUP($G$5,'Definición técnica de imagenes'!$A$3:$G$17,5,FALSE),IF($G$5="F1",'Definición técnica de imagenes'!$E$15,'Definición técnica de imagenes'!$F$13)),'Definición técnica de imagenes'!$E$16),"")</f>
        <v/>
      </c>
      <c r="H61" s="14" t="str">
        <f t="shared" si="15"/>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4"/>
        <v/>
      </c>
      <c r="G62" s="14" t="str">
        <f>IF(F62&lt;&gt;"",IF($G$4="Recurso",IF(LEFT($G$5,1)="M",VLOOKUP($G$5,'Definición técnica de imagenes'!$A$3:$G$17,5,FALSE),IF($G$5="F1",'Definición técnica de imagenes'!$E$15,'Definición técnica de imagenes'!$F$13)),'Definición técnica de imagenes'!$E$16),"")</f>
        <v/>
      </c>
      <c r="H62" s="14" t="str">
        <f t="shared" si="15"/>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4"/>
        <v/>
      </c>
      <c r="G63" s="14" t="str">
        <f>IF(F63&lt;&gt;"",IF($G$4="Recurso",IF(LEFT($G$5,1)="M",VLOOKUP($G$5,'Definición técnica de imagenes'!$A$3:$G$17,5,FALSE),IF($G$5="F1",'Definición técnica de imagenes'!$E$15,'Definición técnica de imagenes'!$F$13)),'Definición técnica de imagenes'!$E$16),"")</f>
        <v/>
      </c>
      <c r="H63" s="14" t="str">
        <f t="shared" si="1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4"/>
        <v/>
      </c>
      <c r="G64" s="14" t="str">
        <f>IF(F64&lt;&gt;"",IF($G$4="Recurso",IF(LEFT($G$5,1)="M",VLOOKUP($G$5,'Definición técnica de imagenes'!$A$3:$G$17,5,FALSE),IF($G$5="F1",'Definición técnica de imagenes'!$E$15,'Definición técnica de imagenes'!$F$13)),'Definición técnica de imagenes'!$E$16),"")</f>
        <v/>
      </c>
      <c r="H64" s="14" t="str">
        <f t="shared" si="1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4"/>
        <v/>
      </c>
      <c r="G65" s="14" t="str">
        <f>IF(F65&lt;&gt;"",IF($G$4="Recurso",IF(LEFT($G$5,1)="M",VLOOKUP($G$5,'Definición técnica de imagenes'!$A$3:$G$17,5,FALSE),IF($G$5="F1",'Definición técnica de imagenes'!$E$15,'Definición técnica de imagenes'!$F$13)),'Definición técnica de imagenes'!$E$16),"")</f>
        <v/>
      </c>
      <c r="H65" s="14" t="str">
        <f t="shared" si="1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4"/>
        <v/>
      </c>
      <c r="G66" s="14" t="str">
        <f>IF(F66&lt;&gt;"",IF($G$4="Recurso",IF(LEFT($G$5,1)="M",VLOOKUP($G$5,'Definición técnica de imagenes'!$A$3:$G$17,5,FALSE),IF($G$5="F1",'Definición técnica de imagenes'!$E$15,'Definición técnica de imagenes'!$F$13)),'Definición técnica de imagenes'!$E$16),"")</f>
        <v/>
      </c>
      <c r="H66" s="14" t="str">
        <f t="shared" si="1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4"/>
        <v/>
      </c>
      <c r="G67" s="14" t="str">
        <f>IF(F67&lt;&gt;"",IF($G$4="Recurso",IF(LEFT($G$5,1)="M",VLOOKUP($G$5,'Definición técnica de imagenes'!$A$3:$G$17,5,FALSE),IF($G$5="F1",'Definición técnica de imagenes'!$E$15,'Definición técnica de imagenes'!$F$13)),'Definición técnica de imagenes'!$E$16),"")</f>
        <v/>
      </c>
      <c r="H67" s="14" t="str">
        <f t="shared" si="1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4"/>
        <v/>
      </c>
      <c r="G68" s="14" t="str">
        <f>IF(F68&lt;&gt;"",IF($G$4="Recurso",IF(LEFT($G$5,1)="M",VLOOKUP($G$5,'Definición técnica de imagenes'!$A$3:$G$17,5,FALSE),IF($G$5="F1",'Definición técnica de imagenes'!$E$15,'Definición técnica de imagenes'!$F$13)),'Definición técnica de imagenes'!$E$16),"")</f>
        <v/>
      </c>
      <c r="H68" s="14" t="str">
        <f t="shared" si="15"/>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4"/>
        <v/>
      </c>
      <c r="G69" s="14" t="str">
        <f>IF(F69&lt;&gt;"",IF($G$4="Recurso",IF(LEFT($G$5,1)="M",VLOOKUP($G$5,'Definición técnica de imagenes'!$A$3:$G$17,5,FALSE),IF($G$5="F1",'Definición técnica de imagenes'!$E$15,'Definición técnica de imagenes'!$F$13)),'Definición técnica de imagenes'!$E$16),"")</f>
        <v/>
      </c>
      <c r="H69" s="14" t="str">
        <f t="shared" si="15"/>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4"/>
        <v/>
      </c>
      <c r="G70" s="14" t="str">
        <f>IF(F70&lt;&gt;"",IF($G$4="Recurso",IF(LEFT($G$5,1)="M",VLOOKUP($G$5,'Definición técnica de imagenes'!$A$3:$G$17,5,FALSE),IF($G$5="F1",'Definición técnica de imagenes'!$E$15,'Definición técnica de imagenes'!$F$13)),'Definición técnica de imagenes'!$E$16),"")</f>
        <v/>
      </c>
      <c r="H70" s="14" t="str">
        <f t="shared" si="15"/>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4"/>
        <v/>
      </c>
      <c r="G71" s="14" t="str">
        <f>IF(F71&lt;&gt;"",IF($G$4="Recurso",IF(LEFT($G$5,1)="M",VLOOKUP($G$5,'Definición técnica de imagenes'!$A$3:$G$17,5,FALSE),IF($G$5="F1",'Definición técnica de imagenes'!$E$15,'Definición técnica de imagenes'!$F$13)),'Definición técnica de imagenes'!$E$16),"")</f>
        <v/>
      </c>
      <c r="H71" s="14" t="str">
        <f t="shared" si="15"/>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4"/>
        <v/>
      </c>
      <c r="G72" s="14" t="str">
        <f>IF(F72&lt;&gt;"",IF($G$4="Recurso",IF(LEFT($G$5,1)="M",VLOOKUP($G$5,'Definición técnica de imagenes'!$A$3:$G$17,5,FALSE),IF($G$5="F1",'Definición técnica de imagenes'!$E$15,'Definición técnica de imagenes'!$F$13)),'Definición técnica de imagenes'!$E$16),"")</f>
        <v/>
      </c>
      <c r="H72" s="14" t="str">
        <f t="shared" si="15"/>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MA_11_01_CO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SolicitudGrafica_MA_11_01_CO.xls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MA_11_01_REC10</v>
      </c>
      <c r="E17" s="90"/>
      <c r="F17" s="91"/>
      <c r="J17" s="24">
        <v>14</v>
      </c>
      <c r="K17" s="24">
        <v>14</v>
      </c>
    </row>
    <row r="18" spans="1:11" ht="79.5" thickBot="1" x14ac:dyDescent="0.3">
      <c r="A18" s="35" t="s">
        <v>48</v>
      </c>
      <c r="B18" s="33"/>
      <c r="C18" s="64" t="s">
        <v>128</v>
      </c>
      <c r="D18" s="81" t="str">
        <f>CONCATENATE("SolicitudGrafica_",D17,".xls")</f>
        <v>SolicitudGrafica_MA_11_01_REC10.xls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2015-06-12T03:23:53Z</dcterms:modified>
</cp:coreProperties>
</file>