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<sst xmlns="http://schemas.openxmlformats.org/spreadsheetml/2006/main" count="263" uniqueCount="165">
  <si>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</si>
  <si>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</si>
  <si>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</si>
  <si>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</si>
  <si>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</si>
  <si>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</si>
  <si>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</si>
  <si>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</si>
  <si>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</si>
  <si>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</si>
  <si>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</si>
  <si>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</si>
  <si>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</si>
  <si>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</si>
  <si>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</si>
  <si>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</si>
  <si>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</si>
  <si>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</si>
  <si>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</si>
  <si>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</si>
  <si>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</si>
  <si>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</si>
  <si>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</si>
  <si>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</si>
  <si>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</si>
  <si>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</si>
  <si>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</si>
  <si>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</si>
  <si>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</si>
  <si>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</si>
  <si>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</si>
  <si>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</si>
  <si>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</si>
  <si>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</si>
  <si>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</si>
  <si>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</si>
  <si>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</si>
  <si>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</si>
  <si>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</si>
  <si>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</si>
  <si>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</si>
  <si>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</si>
  <si>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</si>
  <si>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</si>
  <si>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</si>
  <si>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</si>
  <si>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</si>
  <si>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</si>
  <si>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</si>
  <si>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</si>
  <si>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</si>
  <si>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</si>
  <si>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</si>
  <si>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</si>
  <si>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</si>
  <si>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</si>
  <si>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</si>
  <si>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</si>
  <si>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</si>
  <si>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</si>
  <si>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</si>
  <si>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</si>
  <si>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</si>
  <si>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</si>
  <si>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</si>
  <si>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</si>
  <si>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</si>
  <si>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</si>
  <si>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</si>
  <si>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</si>
  <si>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</si>
  <si>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</si>
  <si>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</si>
  <si>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</si>
  <si>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</si>
  <si>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</si>
  <si>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</si>
  <si>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</si>
  <si>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</si>
  <si>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</si>
  <si>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</si>
  <si>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</si>
  <si>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</si>
  <si>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</si>
  <si>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</si>
  <si>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</si>
  <si>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</si>
  <si>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</si>
  <si>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</si>
  <si>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</si>
  <si>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</si>
  <si>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</si>
  <si>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</si>
  <si>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</si>
  <si>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</si>
  <si>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</si>
  <si>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</si>
  <si>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</si>
  <si>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</si>
  <si>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</si>
  <si>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</si>
  <si>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</si>
  <si>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</si>
  <si>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</si>
  <si>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</si>
  <si>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</si>
  <si>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</si>
  <si>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</si>
  <si>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</si>
  <si>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</si>
  <si>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</si>
  <si>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</si>
  <si>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</si>
  <si>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</si>
  <si>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</si>
  <si>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</si>
  <si>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</si>
  <si>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</si>
  <si>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</si>
  <si>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</si>
  <si>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</si>
  <si>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</si>
  <si>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</si>
  <si>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</si>
  <si>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</si>
  <si>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</si>
  <si>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</si>
  <si>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</si>
  <si>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</si>
  <si>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</si>
  <si>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</si>
  <si>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</si>
  <si>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</si>
  <si>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</si>
  <si>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</si>
  <si>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</si>
  <si>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</si>
  <si>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</si>
  <si>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</si>
  <si>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</si>
  <si>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</si>
  <si>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</si>
  <si>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</si>
  <si>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</si>
  <si>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</si>
  <si>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</si>
  <si>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</si>
  <si>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</si>
  <si>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</si>
  <si>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</si>
  <si>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</si>
  <si>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</si>
  <si>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</si>
  <si>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</si>
  <si>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</si>
  <si>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 xml:space="preserve">Las letras X, Y en mayusculas, Modificar los diagramas sagitales para que todos los del motor tengan el mismo formato. </t>
  </si>
  <si>
    <t>El mismo diagrama  de la img02</t>
  </si>
  <si>
    <t>Una grafica similar a esta pero en el eje horizontal se ubican en orden de izquierda a derecha las letras A, B, C, D, E, F,G, H y en el vertical en orden de abajo hacia arriba A, B, C, D, se resaltan los mismos puntos que en la rejilla que se ve en la grafica.</t>
  </si>
  <si>
    <t>IMG06</t>
  </si>
  <si>
    <t>IMG07</t>
  </si>
  <si>
    <t>IMG08</t>
  </si>
  <si>
    <t>La misma grafica IMG07</t>
  </si>
  <si>
    <t>IMG09</t>
  </si>
  <si>
    <t>MA_11_02_REC10</t>
  </si>
  <si>
    <t>Ocultar los puntos A, B, C, 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</si>
</sst>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20" fillId="0" borderId="5" xfId="0" applyFont="1" applyBorder="1"/>
    <xf numFmtId="1" fontId="2" fillId="9" borderId="5" xfId="0" applyNumberFormat="1" applyFont="1" applyFill="1" applyBorder="1" applyAlignment="1">
      <alignment vertical="center" wrapText="1"/>
    </xf>
    <xf numFmtId="0" fontId="6" fillId="9" borderId="5" xfId="0" applyFon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0" xfId="0" applyFill="1"/>
    <xf numFmtId="0" fontId="6" fillId="9" borderId="5" xfId="0" applyFont="1" applyFill="1" applyBorder="1" applyAlignment="1">
      <alignment vertical="center" wrapText="1"/>
    </xf>
    <xf numFmtId="1" fontId="4" fillId="9" borderId="5" xfId="51" applyNumberFormat="1" applyFill="1" applyBorder="1" applyAlignment="1">
      <alignment horizontal="left" vertical="center" wrapText="1"/>
    </xf>
    <xf numFmtId="0" fontId="6" fillId="9" borderId="5" xfId="0" applyFont="1" applyFill="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1" fillId="9" borderId="0" xfId="0" applyFont="1" applyFill="1" applyAlignment="1">
      <alignment horizontal="left" vertical="center" wrapText="1" indent="3"/>
    </xf>
    <xf numFmtId="1" fontId="2" fillId="10" borderId="5" xfId="0" applyNumberFormat="1" applyFont="1" applyFill="1" applyBorder="1" applyAlignment="1">
      <alignment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2" fillId="10" borderId="5" xfId="0" applyFont="1" applyFill="1" applyBorder="1" applyAlignment="1">
      <alignment wrapText="1"/>
    </xf>
    <xf numFmtId="0" fontId="2" fillId="9" borderId="5"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1673678</xdr:colOff>
      <xdr:row>9</xdr:row>
      <xdr:rowOff>435429</xdr:rowOff>
    </xdr:from>
    <xdr:to>
      <xdr:col>9</xdr:col>
      <xdr:colOff>4188278</xdr:colOff>
      <xdr:row>9</xdr:row>
      <xdr:rowOff>2316299</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5428" y="2394858"/>
          <a:ext cx="2514600" cy="1880870"/>
        </a:xfrm>
        <a:prstGeom prst="rect">
          <a:avLst/>
        </a:prstGeom>
        <a:noFill/>
        <a:ln>
          <a:noFill/>
        </a:ln>
      </xdr:spPr>
    </xdr:pic>
    <xdr:clientData/>
  </xdr:twoCellAnchor>
  <xdr:twoCellAnchor editAs="oneCell">
    <xdr:from>
      <xdr:col>9</xdr:col>
      <xdr:colOff>1420091</xdr:colOff>
      <xdr:row>10</xdr:row>
      <xdr:rowOff>311727</xdr:rowOff>
    </xdr:from>
    <xdr:to>
      <xdr:col>9</xdr:col>
      <xdr:colOff>3960091</xdr:colOff>
      <xdr:row>10</xdr:row>
      <xdr:rowOff>2343727</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5864" y="5247409"/>
          <a:ext cx="2540000" cy="2032000"/>
        </a:xfrm>
        <a:prstGeom prst="rect">
          <a:avLst/>
        </a:prstGeom>
        <a:noFill/>
        <a:ln>
          <a:noFill/>
        </a:ln>
      </xdr:spPr>
    </xdr:pic>
    <xdr:clientData/>
  </xdr:twoCellAnchor>
  <xdr:twoCellAnchor editAs="oneCell">
    <xdr:from>
      <xdr:col>9</xdr:col>
      <xdr:colOff>1627909</xdr:colOff>
      <xdr:row>11</xdr:row>
      <xdr:rowOff>277091</xdr:rowOff>
    </xdr:from>
    <xdr:to>
      <xdr:col>9</xdr:col>
      <xdr:colOff>4167909</xdr:colOff>
      <xdr:row>11</xdr:row>
      <xdr:rowOff>2309091</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03682" y="7862455"/>
          <a:ext cx="2540000" cy="2032000"/>
        </a:xfrm>
        <a:prstGeom prst="rect">
          <a:avLst/>
        </a:prstGeom>
        <a:noFill/>
        <a:ln>
          <a:noFill/>
        </a:ln>
      </xdr:spPr>
    </xdr:pic>
    <xdr:clientData/>
  </xdr:twoCellAnchor>
  <xdr:twoCellAnchor editAs="oneCell">
    <xdr:from>
      <xdr:col>9</xdr:col>
      <xdr:colOff>1766455</xdr:colOff>
      <xdr:row>12</xdr:row>
      <xdr:rowOff>103909</xdr:rowOff>
    </xdr:from>
    <xdr:to>
      <xdr:col>9</xdr:col>
      <xdr:colOff>3798455</xdr:colOff>
      <xdr:row>12</xdr:row>
      <xdr:rowOff>2135909</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42228" y="10321636"/>
          <a:ext cx="2032000" cy="2032000"/>
        </a:xfrm>
        <a:prstGeom prst="rect">
          <a:avLst/>
        </a:prstGeom>
        <a:noFill/>
        <a:ln>
          <a:noFill/>
        </a:ln>
      </xdr:spPr>
    </xdr:pic>
    <xdr:clientData/>
  </xdr:twoCellAnchor>
  <xdr:twoCellAnchor editAs="oneCell">
    <xdr:from>
      <xdr:col>9</xdr:col>
      <xdr:colOff>1108363</xdr:colOff>
      <xdr:row>13</xdr:row>
      <xdr:rowOff>225136</xdr:rowOff>
    </xdr:from>
    <xdr:to>
      <xdr:col>9</xdr:col>
      <xdr:colOff>4664363</xdr:colOff>
      <xdr:row>13</xdr:row>
      <xdr:rowOff>2511136</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84136" y="12711545"/>
          <a:ext cx="3556000" cy="2286000"/>
        </a:xfrm>
        <a:prstGeom prst="rect">
          <a:avLst/>
        </a:prstGeom>
        <a:noFill/>
        <a:ln>
          <a:noFill/>
        </a:ln>
      </xdr:spPr>
    </xdr:pic>
    <xdr:clientData/>
  </xdr:twoCellAnchor>
  <xdr:twoCellAnchor editAs="oneCell">
    <xdr:from>
      <xdr:col>9</xdr:col>
      <xdr:colOff>1143000</xdr:colOff>
      <xdr:row>14</xdr:row>
      <xdr:rowOff>450271</xdr:rowOff>
    </xdr:from>
    <xdr:to>
      <xdr:col>9</xdr:col>
      <xdr:colOff>4416136</xdr:colOff>
      <xdr:row>14</xdr:row>
      <xdr:rowOff>3082636</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18773" y="15655635"/>
          <a:ext cx="3273136" cy="2632365"/>
        </a:xfrm>
        <a:prstGeom prst="rect">
          <a:avLst/>
        </a:prstGeom>
        <a:noFill/>
        <a:ln>
          <a:noFill/>
        </a:ln>
      </xdr:spPr>
    </xdr:pic>
    <xdr:clientData/>
  </xdr:twoCellAnchor>
  <xdr:twoCellAnchor editAs="oneCell">
    <xdr:from>
      <xdr:col>9</xdr:col>
      <xdr:colOff>1801090</xdr:colOff>
      <xdr:row>15</xdr:row>
      <xdr:rowOff>381000</xdr:rowOff>
    </xdr:from>
    <xdr:to>
      <xdr:col>9</xdr:col>
      <xdr:colOff>4329545</xdr:colOff>
      <xdr:row>15</xdr:row>
      <xdr:rowOff>2286000</xdr:rowOff>
    </xdr:to>
    <xdr:pic>
      <xdr:nvPicPr>
        <xdr:cNvPr id="14" name="Imagen 13"/>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76863" y="19084636"/>
          <a:ext cx="2528455" cy="1905000"/>
        </a:xfrm>
        <a:prstGeom prst="rect">
          <a:avLst/>
        </a:prstGeom>
        <a:noFill/>
        <a:ln>
          <a:noFill/>
        </a:ln>
      </xdr:spPr>
    </xdr:pic>
    <xdr:clientData/>
  </xdr:twoCellAnchor>
  <xdr:twoCellAnchor editAs="oneCell">
    <xdr:from>
      <xdr:col>9</xdr:col>
      <xdr:colOff>2355273</xdr:colOff>
      <xdr:row>16</xdr:row>
      <xdr:rowOff>346363</xdr:rowOff>
    </xdr:from>
    <xdr:to>
      <xdr:col>9</xdr:col>
      <xdr:colOff>4507288</xdr:colOff>
      <xdr:row>16</xdr:row>
      <xdr:rowOff>2093883</xdr:rowOff>
    </xdr:to>
    <xdr:pic>
      <xdr:nvPicPr>
        <xdr:cNvPr id="15" name="Imagen 14"/>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31046" y="21803590"/>
          <a:ext cx="2152015" cy="1747520"/>
        </a:xfrm>
        <a:prstGeom prst="rect">
          <a:avLst/>
        </a:prstGeom>
        <a:noFill/>
        <a:ln>
          <a:noFill/>
        </a:ln>
      </xdr:spPr>
    </xdr:pic>
    <xdr:clientData/>
  </xdr:twoCellAnchor>
  <xdr:twoCellAnchor editAs="oneCell">
    <xdr:from>
      <xdr:col>9</xdr:col>
      <xdr:colOff>1679864</xdr:colOff>
      <xdr:row>17</xdr:row>
      <xdr:rowOff>346362</xdr:rowOff>
    </xdr:from>
    <xdr:to>
      <xdr:col>9</xdr:col>
      <xdr:colOff>4606636</xdr:colOff>
      <xdr:row>17</xdr:row>
      <xdr:rowOff>2545771</xdr:rowOff>
    </xdr:to>
    <xdr:pic>
      <xdr:nvPicPr>
        <xdr:cNvPr id="16" name="Imagen 15"/>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655637" y="24245453"/>
          <a:ext cx="2926772" cy="219940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topLeftCell="H1" zoomScale="85" zoomScaleNormal="85" zoomScalePageLayoutView="140" workbookViewId="0">
      <pane ySplit="9" topLeftCell="A12" activePane="bottomLeft" state="frozen"/>
      <selection pane="bottomLeft" activeCell="K12" sqref="K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84" t="s">
        <v>21</v>
      </c>
      <c r="D2" s="85"/>
      <c r="F2" s="77" t="s">
        <v>0</v>
      </c>
      <c r="G2" s="78"/>
      <c r="H2" s="43"/>
      <c r="I2" s="43"/>
      <c r="J2" s="16"/>
    </row>
    <row r="3" spans="1:16" ht="15.75" x14ac:dyDescent="0.25">
      <c r="A3" s="1"/>
      <c r="B3" s="4" t="s">
        <v>8</v>
      </c>
      <c r="C3" s="86">
        <v>11</v>
      </c>
      <c r="D3" s="87"/>
      <c r="F3" s="79"/>
      <c r="G3" s="80"/>
      <c r="H3" s="43"/>
      <c r="I3" s="43"/>
      <c r="J3" s="16"/>
    </row>
    <row r="4" spans="1:16" ht="16.5" x14ac:dyDescent="0.3">
      <c r="A4" s="1"/>
      <c r="B4" s="4" t="s">
        <v>54</v>
      </c>
      <c r="C4" s="86" t="s">
        <v>154</v>
      </c>
      <c r="D4" s="87"/>
      <c r="E4" s="5"/>
      <c r="F4" s="42" t="s">
        <v>55</v>
      </c>
      <c r="G4" s="41" t="s">
        <v>56</v>
      </c>
      <c r="H4" s="43"/>
      <c r="I4" s="43"/>
      <c r="J4" s="16"/>
      <c r="K4" s="16"/>
    </row>
    <row r="5" spans="1:16" ht="16.5" thickBot="1" x14ac:dyDescent="0.3">
      <c r="A5" s="1"/>
      <c r="B5" s="6" t="s">
        <v>1</v>
      </c>
      <c r="C5" s="88" t="s">
        <v>151</v>
      </c>
      <c r="D5" s="89"/>
      <c r="E5" s="5"/>
      <c r="F5" s="40" t="str">
        <f>IF(G4="Recurso","Motor del recurso","")</f>
        <v>Motor del recurso</v>
      </c>
      <c r="G5" s="40" t="s">
        <v>57</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163</v>
      </c>
      <c r="D7" s="26"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69" t="str">
        <f>IF(OR(B10&lt;&gt;"",J10&lt;&gt;""),"IMG01","")</f>
        <v>IMG01</v>
      </c>
      <c r="B10" s="75" t="s">
        <v>147</v>
      </c>
      <c r="C10" s="71" t="str">
        <f>IF(OR(B10&lt;&gt;"",J10&lt;&gt;""),IF($G$4="Recurso",CONCATENATE($G$4," ",$G$5),$G$4),"")</f>
        <v>Recurso M5A</v>
      </c>
      <c r="D10" s="72" t="s">
        <v>145</v>
      </c>
      <c r="E10" s="72" t="s">
        <v>146</v>
      </c>
      <c r="F10" s="72" t="str">
        <f t="shared" ref="F10:F13" si="0">IF(OR(B10&lt;&gt;"",J10&lt;&gt;""),CONCATENATE($C$7,"_",$A10,IF($G$4="Cuaderno de Estudio","_small",CONCATENATE(IF(I10="","","n"),IF(LEFT($G$5,1)="F",".jpg",".png")))),"")</f>
        <v>MA_11_02_REC10_IMG01n.png</v>
      </c>
      <c r="G10" s="72" t="str">
        <f>IF(F10&lt;&gt;"",IF($G$4="Recurso",IF(LEFT($G$5,1)="M",VLOOKUP($G$5,'Definición técnica de imagenes'!$A$3:$G$17,5,FALSE),IF($G$5="F1",'Definición técnica de imagenes'!$E$15,'Definición técnica de imagenes'!$F$13)),'Definición técnica de imagenes'!$E$16),"")</f>
        <v>286 x 286 px</v>
      </c>
      <c r="H10" s="72" t="str">
        <f t="shared" ref="H10:H12" si="1">IF(AND(I10&lt;&gt;"",I10&lt;&gt;0),IF(OR(B10&lt;&gt;"",J10&lt;&gt;""),CONCATENATE($C$7,"_",$A10,IF($G$4="Cuaderno de Estudio","_zoom",CONCATENATE("a",IF(LEFT($G$5,1)="F",".jpg",".png")))),""),"")</f>
        <v>MA_11_02_REC10_IMG01a.png</v>
      </c>
      <c r="I10" s="72" t="str">
        <f>IF(OR(B10&lt;&gt;"",J10&lt;&gt;""),IF($G$4="Recurso",IF(LEFT($G$5,1)="M",IF(VLOOKUP($G$5,'Definición técnica de imagenes'!$A$3:$G$17,6,FALSE)=0,"",VLOOKUP($G$5,'Definición técnica de imagenes'!$A$3:$G$17,6,FALSE)),IF($G$5="F1","","")),'Definición técnica de imagenes'!$F$16),"")</f>
        <v>500 x 500 px</v>
      </c>
      <c r="J10" s="72"/>
      <c r="K10" s="74" t="s">
        <v>155</v>
      </c>
    </row>
    <row r="11" spans="1:16" s="12" customFormat="1" ht="208.5" customHeight="1" x14ac:dyDescent="0.25">
      <c r="A11" s="69" t="s">
        <v>148</v>
      </c>
      <c r="B11" s="76" t="s">
        <v>147</v>
      </c>
      <c r="C11" s="71" t="str">
        <f t="shared" ref="C11:C13" si="2">IF(OR(B11&lt;&gt;"",J11&lt;&gt;""),IF($G$4="Recurso",CONCATENATE($G$4," ",$G$5),$G$4),"")</f>
        <v>Recurso M5A</v>
      </c>
      <c r="D11" s="72" t="s">
        <v>145</v>
      </c>
      <c r="E11" s="72" t="s">
        <v>146</v>
      </c>
      <c r="F11" s="72" t="str">
        <f t="shared" si="0"/>
        <v>MA_11_02_REC10_IMG02n.png</v>
      </c>
      <c r="G11" s="72" t="str">
        <f>IF(F11&lt;&gt;"",IF($G$4="Recurso",IF(LEFT($G$5,1)="M",VLOOKUP($G$5,'Definición técnica de imagenes'!$A$3:$G$17,5,FALSE),IF($G$5="F1",'Definición técnica de imagenes'!$E$15,'Definición técnica de imagenes'!$F$13)),'Definición técnica de imagenes'!$E$16),"")</f>
        <v>286 x 286 px</v>
      </c>
      <c r="H11" s="72" t="str">
        <f t="shared" si="1"/>
        <v>MA_11_02_REC10_IMG02a.png</v>
      </c>
      <c r="I11" s="72" t="str">
        <f>IF(OR(B11&lt;&gt;"",J11&lt;&gt;""),IF($G$4="Recurso",IF(LEFT($G$5,1)="M",IF(VLOOKUP($G$5,'Definición técnica de imagenes'!$A$3:$G$17,6,FALSE)=0,"",VLOOKUP($G$5,'Definición técnica de imagenes'!$A$3:$G$17,6,FALSE)),IF($G$5="F1","","")),'Definición técnica de imagenes'!$F$16),"")</f>
        <v>500 x 500 px</v>
      </c>
      <c r="J11" s="72"/>
      <c r="K11" s="74" t="s">
        <v>155</v>
      </c>
    </row>
    <row r="12" spans="1:16" s="12" customFormat="1" ht="207.75" customHeight="1" x14ac:dyDescent="0.25">
      <c r="A12" s="13" t="s">
        <v>149</v>
      </c>
      <c r="B12" s="23" t="s">
        <v>147</v>
      </c>
      <c r="C12" s="22" t="str">
        <f t="shared" si="2"/>
        <v>Recurso M5A</v>
      </c>
      <c r="D12" s="14" t="s">
        <v>152</v>
      </c>
      <c r="E12" s="14" t="s">
        <v>146</v>
      </c>
      <c r="F12" s="14" t="str">
        <f t="shared" si="0"/>
        <v>MA_11_02_REC10_IMG03n.png</v>
      </c>
      <c r="G12" s="14" t="str">
        <f>IF(F12&lt;&gt;"",IF($G$4="Recurso",IF(LEFT($G$5,1)="M",VLOOKUP($G$5,'Definición técnica de imagenes'!$A$3:$G$17,5,FALSE),IF($G$5="F1",'Definición técnica de imagenes'!$E$15,'Definición técnica de imagenes'!$F$13)),'Definición técnica de imagenes'!$E$16),"")</f>
        <v>286 x 286 px</v>
      </c>
      <c r="H12" s="14" t="str">
        <f t="shared" si="1"/>
        <v>MA_11_02_REC10_IMG03a.png</v>
      </c>
      <c r="I12" s="14" t="str">
        <f>IF(OR(B12&lt;&gt;"",J12&lt;&gt;""),IF($G$4="Recurso",IF(LEFT($G$5,1)="M",IF(VLOOKUP($G$5,'Definición técnica de imagenes'!$A$3:$G$17,6,FALSE)=0,"",VLOOKUP($G$5,'Definición técnica de imagenes'!$A$3:$G$17,6,FALSE)),IF($G$5="F1","","")),'Definición técnica de imagenes'!$F$16),"")</f>
        <v>500 x 500 px</v>
      </c>
      <c r="J12" s="67"/>
      <c r="K12" s="68" t="s">
        <v>156</v>
      </c>
    </row>
    <row r="13" spans="1:16" s="12" customFormat="1" ht="179.25" customHeight="1" x14ac:dyDescent="0.25">
      <c r="A13" s="69" t="s">
        <v>150</v>
      </c>
      <c r="B13" s="70" t="s">
        <v>147</v>
      </c>
      <c r="C13" s="71" t="str">
        <f t="shared" si="2"/>
        <v>Recurso M5A</v>
      </c>
      <c r="D13" s="72" t="s">
        <v>145</v>
      </c>
      <c r="E13" s="72" t="s">
        <v>146</v>
      </c>
      <c r="F13" s="72" t="str">
        <f t="shared" si="0"/>
        <v>MA_11_02_REC10_IMG04.png</v>
      </c>
      <c r="G13" s="72" t="str">
        <f>IF(F13&lt;&gt;"",IF($G$4="Recurso",IF(LEFT($G$5,1)="M",VLOOKUP($G$5,'Definición técnica de imagenes'!$A$3:$G$17,5,FALSE),IF($G$5="F1",'Definición técnica de imagenes'!$E$15,'Definición técnica de imagenes'!$F$13)),'Definición técnica de imagenes'!$E$16),"")</f>
        <v>286 x 286 px</v>
      </c>
      <c r="H13" s="72"/>
      <c r="I13" s="72"/>
      <c r="J13" s="73"/>
      <c r="K13" s="74" t="s">
        <v>155</v>
      </c>
    </row>
    <row r="14" spans="1:16" s="12" customFormat="1" ht="213.75" customHeight="1" x14ac:dyDescent="0.25">
      <c r="A14" s="69" t="s">
        <v>153</v>
      </c>
      <c r="B14" s="71" t="s">
        <v>147</v>
      </c>
      <c r="C14" s="71" t="str">
        <f t="shared" ref="C14" si="3">IF(OR(B14&lt;&gt;"",J14&lt;&gt;""),IF($G$4="Recurso",CONCATENATE($G$4," ",$G$5),$G$4),"")</f>
        <v>Recurso M5A</v>
      </c>
      <c r="D14" s="72" t="s">
        <v>145</v>
      </c>
      <c r="E14" s="72" t="s">
        <v>146</v>
      </c>
      <c r="F14" s="72" t="str">
        <f t="shared" ref="F14:F21" si="4">IF(OR(B14&lt;&gt;"",J14&lt;&gt;""),CONCATENATE($C$7,"_",$A14,IF($G$4="Cuaderno de Estudio","_small",CONCATENATE(IF(I14="","","n"),IF(LEFT($G$5,1)="F",".jpg",".png")))),"")</f>
        <v>MA_11_02_REC10_IMG05n.png</v>
      </c>
      <c r="G14" s="72" t="str">
        <f>IF(F14&lt;&gt;"",IF($G$4="Recurso",IF(LEFT($G$5,1)="M",VLOOKUP($G$5,'Definición técnica de imagenes'!$A$3:$G$17,5,FALSE),IF($G$5="F1",'Definición técnica de imagenes'!$E$15,'Definición técnica de imagenes'!$F$13)),'Definición técnica de imagenes'!$E$16),"")</f>
        <v>286 x 286 px</v>
      </c>
      <c r="H14" s="72" t="str">
        <f t="shared" ref="H14:H21" si="5">IF(AND(I14&lt;&gt;"",I14&lt;&gt;0),IF(OR(B14&lt;&gt;"",J14&lt;&gt;""),CONCATENATE($C$7,"_",$A14,IF($G$4="Cuaderno de Estudio","_zoom",CONCATENATE("a",IF(LEFT($G$5,1)="F",".jpg",".png")))),""),"")</f>
        <v>MA_11_02_REC10_IMG05a.png</v>
      </c>
      <c r="I14" s="72" t="str">
        <f>IF(OR(B14&lt;&gt;"",J14&lt;&gt;""),IF($G$4="Recurso",IF(LEFT($G$5,1)="M",IF(VLOOKUP($G$5,'Definición técnica de imagenes'!$A$3:$G$17,6,FALSE)=0,"",VLOOKUP($G$5,'Definición técnica de imagenes'!$A$3:$G$17,6,FALSE)),IF($G$5="F1","","")),'Definición técnica de imagenes'!$F$16),"")</f>
        <v>500 x 500 px</v>
      </c>
      <c r="J14" s="72"/>
      <c r="K14" s="108" t="s">
        <v>157</v>
      </c>
    </row>
    <row r="15" spans="1:16" s="12" customFormat="1" ht="275.25" customHeight="1" x14ac:dyDescent="0.25">
      <c r="A15" s="109" t="s">
        <v>158</v>
      </c>
      <c r="B15" s="110" t="s">
        <v>147</v>
      </c>
      <c r="C15" s="110" t="str">
        <f t="shared" ref="C15" si="6">IF(OR(B15&lt;&gt;"",J15&lt;&gt;""),IF($G$4="Recurso",CONCATENATE($G$4," ",$G$5),$G$4),"")</f>
        <v>Recurso M5A</v>
      </c>
      <c r="D15" s="111" t="s">
        <v>145</v>
      </c>
      <c r="E15" s="111" t="s">
        <v>146</v>
      </c>
      <c r="F15" s="111" t="str">
        <f t="shared" ref="F15" si="7">IF(OR(B15&lt;&gt;"",J15&lt;&gt;""),CONCATENATE($C$7,"_",$A15,IF($G$4="Cuaderno de Estudio","_small",CONCATENATE(IF(I15="","","n"),IF(LEFT($G$5,1)="F",".jpg",".png")))),"")</f>
        <v>MA_11_02_REC10_IMG06n.png</v>
      </c>
      <c r="G15" s="111" t="str">
        <f>IF(F15&lt;&gt;"",IF($G$4="Recurso",IF(LEFT($G$5,1)="M",VLOOKUP($G$5,'Definición técnica de imagenes'!$A$3:$G$17,5,FALSE),IF($G$5="F1",'Definición técnica de imagenes'!$E$15,'Definición técnica de imagenes'!$F$13)),'Definición técnica de imagenes'!$E$16),"")</f>
        <v>286 x 286 px</v>
      </c>
      <c r="H15" s="111" t="str">
        <f t="shared" ref="H15" si="8">IF(AND(I15&lt;&gt;"",I15&lt;&gt;0),IF(OR(B15&lt;&gt;"",J15&lt;&gt;""),CONCATENATE($C$7,"_",$A15,IF($G$4="Cuaderno de Estudio","_zoom",CONCATENATE("a",IF(LEFT($G$5,1)="F",".jpg",".png")))),""),"")</f>
        <v>MA_11_02_REC10_IMG06a.png</v>
      </c>
      <c r="I15" s="111" t="str">
        <f>IF(OR(B15&lt;&gt;"",J15&lt;&gt;""),IF($G$4="Recurso",IF(LEFT($G$5,1)="M",IF(VLOOKUP($G$5,'Definición técnica de imagenes'!$A$3:$G$17,6,FALSE)=0,"",VLOOKUP($G$5,'Definición técnica de imagenes'!$A$3:$G$17,6,FALSE)),IF($G$5="F1","","")),'Definición técnica de imagenes'!$F$16),"")</f>
        <v>500 x 500 px</v>
      </c>
      <c r="J15" s="111"/>
      <c r="K15" s="112" t="s">
        <v>164</v>
      </c>
    </row>
    <row r="16" spans="1:16" s="12" customFormat="1" ht="216.75" customHeight="1" x14ac:dyDescent="0.25">
      <c r="A16" s="69" t="s">
        <v>159</v>
      </c>
      <c r="B16" s="71" t="s">
        <v>147</v>
      </c>
      <c r="C16" s="71" t="str">
        <f t="shared" ref="C16" si="9">IF(OR(B16&lt;&gt;"",J16&lt;&gt;""),IF($G$4="Recurso",CONCATENATE($G$4," ",$G$5),$G$4),"")</f>
        <v>Recurso M5A</v>
      </c>
      <c r="D16" s="72" t="s">
        <v>145</v>
      </c>
      <c r="E16" s="72" t="s">
        <v>146</v>
      </c>
      <c r="F16" s="72" t="str">
        <f t="shared" ref="F16" si="10">IF(OR(B16&lt;&gt;"",J16&lt;&gt;""),CONCATENATE($C$7,"_",$A16,IF($G$4="Cuaderno de Estudio","_small",CONCATENATE(IF(I16="","","n"),IF(LEFT($G$5,1)="F",".jpg",".png")))),"")</f>
        <v>MA_11_02_REC10_IMG07n.png</v>
      </c>
      <c r="G16" s="72" t="str">
        <f>IF(F16&lt;&gt;"",IF($G$4="Recurso",IF(LEFT($G$5,1)="M",VLOOKUP($G$5,'Definición técnica de imagenes'!$A$3:$G$17,5,FALSE),IF($G$5="F1",'Definición técnica de imagenes'!$E$15,'Definición técnica de imagenes'!$F$13)),'Definición técnica de imagenes'!$E$16),"")</f>
        <v>286 x 286 px</v>
      </c>
      <c r="H16" s="72" t="str">
        <f t="shared" ref="H16" si="11">IF(AND(I16&lt;&gt;"",I16&lt;&gt;0),IF(OR(B16&lt;&gt;"",J16&lt;&gt;""),CONCATENATE($C$7,"_",$A16,IF($G$4="Cuaderno de Estudio","_zoom",CONCATENATE("a",IF(LEFT($G$5,1)="F",".jpg",".png")))),""),"")</f>
        <v>MA_11_02_REC10_IMG07a.png</v>
      </c>
      <c r="I16" s="72" t="str">
        <f>IF(OR(B16&lt;&gt;"",J16&lt;&gt;""),IF($G$4="Recurso",IF(LEFT($G$5,1)="M",IF(VLOOKUP($G$5,'Definición técnica de imagenes'!$A$3:$G$17,6,FALSE)=0,"",VLOOKUP($G$5,'Definición técnica de imagenes'!$A$3:$G$17,6,FALSE)),IF($G$5="F1","","")),'Definición técnica de imagenes'!$F$16),"")</f>
        <v>500 x 500 px</v>
      </c>
      <c r="J16" s="72"/>
      <c r="K16" s="113"/>
    </row>
    <row r="17" spans="1:11" s="12" customFormat="1" ht="192" customHeight="1" x14ac:dyDescent="0.25">
      <c r="A17" s="69" t="s">
        <v>160</v>
      </c>
      <c r="B17" s="71" t="s">
        <v>147</v>
      </c>
      <c r="C17" s="71" t="str">
        <f t="shared" ref="C17" si="12">IF(OR(B17&lt;&gt;"",J17&lt;&gt;""),IF($G$4="Recurso",CONCATENATE($G$4," ",$G$5),$G$4),"")</f>
        <v>Recurso M5A</v>
      </c>
      <c r="D17" s="72" t="s">
        <v>145</v>
      </c>
      <c r="E17" s="72" t="s">
        <v>146</v>
      </c>
      <c r="F17" s="72" t="str">
        <f t="shared" ref="F17" si="13">IF(OR(B17&lt;&gt;"",J17&lt;&gt;""),CONCATENATE($C$7,"_",$A17,IF($G$4="Cuaderno de Estudio","_small",CONCATENATE(IF(I17="","","n"),IF(LEFT($G$5,1)="F",".jpg",".png")))),"")</f>
        <v>MA_11_02_REC10_IMG08n.png</v>
      </c>
      <c r="G17" s="72" t="str">
        <f>IF(F17&lt;&gt;"",IF($G$4="Recurso",IF(LEFT($G$5,1)="M",VLOOKUP($G$5,'Definición técnica de imagenes'!$A$3:$G$17,5,FALSE),IF($G$5="F1",'Definición técnica de imagenes'!$E$15,'Definición técnica de imagenes'!$F$13)),'Definición técnica de imagenes'!$E$16),"")</f>
        <v>286 x 286 px</v>
      </c>
      <c r="H17" s="72" t="str">
        <f t="shared" ref="H17" si="14">IF(AND(I17&lt;&gt;"",I17&lt;&gt;0),IF(OR(B17&lt;&gt;"",J17&lt;&gt;""),CONCATENATE($C$7,"_",$A17,IF($G$4="Cuaderno de Estudio","_zoom",CONCATENATE("a",IF(LEFT($G$5,1)="F",".jpg",".png")))),""),"")</f>
        <v>MA_11_02_REC10_IMG08a.png</v>
      </c>
      <c r="I17" s="72" t="str">
        <f>IF(OR(B17&lt;&gt;"",J17&lt;&gt;""),IF($G$4="Recurso",IF(LEFT($G$5,1)="M",IF(VLOOKUP($G$5,'Definición técnica de imagenes'!$A$3:$G$17,6,FALSE)=0,"",VLOOKUP($G$5,'Definición técnica de imagenes'!$A$3:$G$17,6,FALSE)),IF($G$5="F1","","")),'Definición técnica de imagenes'!$F$16),"")</f>
        <v>500 x 500 px</v>
      </c>
      <c r="J17" s="72"/>
      <c r="K17" s="113" t="s">
        <v>161</v>
      </c>
    </row>
    <row r="18" spans="1:11" s="12" customFormat="1" ht="218.25" customHeight="1" x14ac:dyDescent="0.25">
      <c r="A18" s="69" t="s">
        <v>162</v>
      </c>
      <c r="B18" s="71" t="s">
        <v>147</v>
      </c>
      <c r="C18" s="71" t="str">
        <f t="shared" ref="C18" si="15">IF(OR(B18&lt;&gt;"",J18&lt;&gt;""),IF($G$4="Recurso",CONCATENATE($G$4," ",$G$5),$G$4),"")</f>
        <v>Recurso M5A</v>
      </c>
      <c r="D18" s="72" t="s">
        <v>145</v>
      </c>
      <c r="E18" s="72" t="s">
        <v>146</v>
      </c>
      <c r="F18" s="72" t="str">
        <f t="shared" ref="F18" si="16">IF(OR(B18&lt;&gt;"",J18&lt;&gt;""),CONCATENATE($C$7,"_",$A18,IF($G$4="Cuaderno de Estudio","_small",CONCATENATE(IF(I18="","","n"),IF(LEFT($G$5,1)="F",".jpg",".png")))),"")</f>
        <v>MA_11_02_REC10_IMG09n.png</v>
      </c>
      <c r="G18" s="72" t="str">
        <f>IF(F18&lt;&gt;"",IF($G$4="Recurso",IF(LEFT($G$5,1)="M",VLOOKUP($G$5,'Definición técnica de imagenes'!$A$3:$G$17,5,FALSE),IF($G$5="F1",'Definición técnica de imagenes'!$E$15,'Definición técnica de imagenes'!$F$13)),'Definición técnica de imagenes'!$E$16),"")</f>
        <v>286 x 286 px</v>
      </c>
      <c r="H18" s="72" t="str">
        <f t="shared" ref="H18" si="17">IF(AND(I18&lt;&gt;"",I18&lt;&gt;0),IF(OR(B18&lt;&gt;"",J18&lt;&gt;""),CONCATENATE($C$7,"_",$A18,IF($G$4="Cuaderno de Estudio","_zoom",CONCATENATE("a",IF(LEFT($G$5,1)="F",".jpg",".png")))),""),"")</f>
        <v>MA_11_02_REC10_IMG09a.png</v>
      </c>
      <c r="I18" s="72" t="str">
        <f>IF(OR(B18&lt;&gt;"",J18&lt;&gt;""),IF($G$4="Recurso",IF(LEFT($G$5,1)="M",IF(VLOOKUP($G$5,'Definición técnica de imagenes'!$A$3:$G$17,6,FALSE)=0,"",VLOOKUP($G$5,'Definición técnica de imagenes'!$A$3:$G$17,6,FALSE)),IF($G$5="F1","","")),'Definición técnica de imagenes'!$F$16),"")</f>
        <v>500 x 500 px</v>
      </c>
      <c r="J18" s="72"/>
      <c r="K18" s="113"/>
    </row>
    <row r="19" spans="1:11" s="12" customFormat="1" x14ac:dyDescent="0.25">
      <c r="A19" s="13"/>
      <c r="B19" s="22"/>
      <c r="C19" s="22"/>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8">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9">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8"/>
        <v/>
      </c>
      <c r="G23" s="14" t="str">
        <f>IF(F23&lt;&gt;"",IF($G$4="Recurso",IF(LEFT($G$5,1)="M",VLOOKUP($G$5,'Definición técnica de imagenes'!$A$3:$G$17,5,FALSE),IF($G$5="F1",'Definición técnica de imagenes'!$E$15,'Definición técnica de imagenes'!$F$13)),'Definición técnica de imagenes'!$E$16),"")</f>
        <v/>
      </c>
      <c r="H23" s="14" t="str">
        <f t="shared" si="19"/>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8"/>
        <v/>
      </c>
      <c r="G24" s="14" t="str">
        <f>IF(F24&lt;&gt;"",IF($G$4="Recurso",IF(LEFT($G$5,1)="M",VLOOKUP($G$5,'Definición técnica de imagenes'!$A$3:$G$17,5,FALSE),IF($G$5="F1",'Definición técnica de imagenes'!$E$15,'Definición técnica de imagenes'!$F$13)),'Definición técnica de imagenes'!$E$16),"")</f>
        <v/>
      </c>
      <c r="H24" s="14" t="str">
        <f t="shared" si="19"/>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8"/>
        <v/>
      </c>
      <c r="G25" s="14" t="str">
        <f>IF(F25&lt;&gt;"",IF($G$4="Recurso",IF(LEFT($G$5,1)="M",VLOOKUP($G$5,'Definición técnica de imagenes'!$A$3:$G$17,5,FALSE),IF($G$5="F1",'Definición técnica de imagenes'!$E$15,'Definición técnica de imagenes'!$F$13)),'Definición técnica de imagenes'!$E$16),"")</f>
        <v/>
      </c>
      <c r="H25" s="14" t="str">
        <f t="shared" si="19"/>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8"/>
        <v/>
      </c>
      <c r="G26" s="14" t="str">
        <f>IF(F26&lt;&gt;"",IF($G$4="Recurso",IF(LEFT($G$5,1)="M",VLOOKUP($G$5,'Definición técnica de imagenes'!$A$3:$G$17,5,FALSE),IF($G$5="F1",'Definición técnica de imagenes'!$E$15,'Definición técnica de imagenes'!$F$13)),'Definición técnica de imagenes'!$E$16),"")</f>
        <v/>
      </c>
      <c r="H26" s="14" t="str">
        <f t="shared" si="19"/>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8"/>
        <v/>
      </c>
      <c r="G27" s="14" t="str">
        <f>IF(F27&lt;&gt;"",IF($G$4="Recurso",IF(LEFT($G$5,1)="M",VLOOKUP($G$5,'Definición técnica de imagenes'!$A$3:$G$17,5,FALSE),IF($G$5="F1",'Definición técnica de imagenes'!$E$15,'Definición técnica de imagenes'!$F$13)),'Definición técnica de imagenes'!$E$16),"")</f>
        <v/>
      </c>
      <c r="H27" s="14" t="str">
        <f t="shared" si="19"/>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8"/>
        <v/>
      </c>
      <c r="G28" s="14" t="str">
        <f>IF(F28&lt;&gt;"",IF($G$4="Recurso",IF(LEFT($G$5,1)="M",VLOOKUP($G$5,'Definición técnica de imagenes'!$A$3:$G$17,5,FALSE),IF($G$5="F1",'Definición técnica de imagenes'!$E$15,'Definición técnica de imagenes'!$F$13)),'Definición técnica de imagenes'!$E$16),"")</f>
        <v/>
      </c>
      <c r="H28" s="14" t="str">
        <f t="shared" si="19"/>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8"/>
        <v/>
      </c>
      <c r="G29" s="14" t="str">
        <f>IF(F29&lt;&gt;"",IF($G$4="Recurso",IF(LEFT($G$5,1)="M",VLOOKUP($G$5,'Definición técnica de imagenes'!$A$3:$G$17,5,FALSE),IF($G$5="F1",'Definición técnica de imagenes'!$E$15,'Definición técnica de imagenes'!$F$13)),'Definición técnica de imagenes'!$E$16),"")</f>
        <v/>
      </c>
      <c r="H29" s="14" t="str">
        <f t="shared" si="19"/>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8"/>
        <v/>
      </c>
      <c r="G30" s="14" t="str">
        <f>IF(F30&lt;&gt;"",IF($G$4="Recurso",IF(LEFT($G$5,1)="M",VLOOKUP($G$5,'Definición técnica de imagenes'!$A$3:$G$17,5,FALSE),IF($G$5="F1",'Definición técnica de imagenes'!$E$15,'Definición técnica de imagenes'!$F$13)),'Definición técnica de imagenes'!$E$16),"")</f>
        <v/>
      </c>
      <c r="H30" s="14" t="str">
        <f t="shared" si="19"/>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8"/>
        <v/>
      </c>
      <c r="G31" s="14" t="str">
        <f>IF(F31&lt;&gt;"",IF($G$4="Recurso",IF(LEFT($G$5,1)="M",VLOOKUP($G$5,'Definición técnica de imagenes'!$A$3:$G$17,5,FALSE),IF($G$5="F1",'Definición técnica de imagenes'!$E$15,'Definición técnica de imagenes'!$F$13)),'Definición técnica de imagenes'!$E$16),"")</f>
        <v/>
      </c>
      <c r="H31" s="14" t="str">
        <f t="shared" si="19"/>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8"/>
        <v/>
      </c>
      <c r="G32" s="14" t="str">
        <f>IF(F32&lt;&gt;"",IF($G$4="Recurso",IF(LEFT($G$5,1)="M",VLOOKUP($G$5,'Definición técnica de imagenes'!$A$3:$G$17,5,FALSE),IF($G$5="F1",'Definición técnica de imagenes'!$E$15,'Definición técnica de imagenes'!$F$13)),'Definición técnica de imagenes'!$E$16),"")</f>
        <v/>
      </c>
      <c r="H32" s="14" t="str">
        <f t="shared" si="19"/>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8"/>
        <v/>
      </c>
      <c r="G33" s="14" t="str">
        <f>IF(F33&lt;&gt;"",IF($G$4="Recurso",IF(LEFT($G$5,1)="M",VLOOKUP($G$5,'Definición técnica de imagenes'!$A$3:$G$17,5,FALSE),IF($G$5="F1",'Definición técnica de imagenes'!$E$15,'Definición técnica de imagenes'!$F$13)),'Definición técnica de imagenes'!$E$16),"")</f>
        <v/>
      </c>
      <c r="H33" s="14" t="str">
        <f t="shared" si="19"/>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8"/>
        <v/>
      </c>
      <c r="G34" s="14" t="str">
        <f>IF(F34&lt;&gt;"",IF($G$4="Recurso",IF(LEFT($G$5,1)="M",VLOOKUP($G$5,'Definición técnica de imagenes'!$A$3:$G$17,5,FALSE),IF($G$5="F1",'Definición técnica de imagenes'!$E$15,'Definición técnica de imagenes'!$F$13)),'Definición técnica de imagenes'!$E$16),"")</f>
        <v/>
      </c>
      <c r="H34" s="14" t="str">
        <f t="shared" si="19"/>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8"/>
        <v/>
      </c>
      <c r="G35" s="14" t="str">
        <f>IF(F35&lt;&gt;"",IF($G$4="Recurso",IF(LEFT($G$5,1)="M",VLOOKUP($G$5,'Definición técnica de imagenes'!$A$3:$G$17,5,FALSE),IF($G$5="F1",'Definición técnica de imagenes'!$E$15,'Definición técnica de imagenes'!$F$13)),'Definición técnica de imagenes'!$E$16),"")</f>
        <v/>
      </c>
      <c r="H35" s="14" t="str">
        <f t="shared" si="19"/>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8"/>
        <v/>
      </c>
      <c r="G36" s="14" t="str">
        <f>IF(F36&lt;&gt;"",IF($G$4="Recurso",IF(LEFT($G$5,1)="M",VLOOKUP($G$5,'Definición técnica de imagenes'!$A$3:$G$17,5,FALSE),IF($G$5="F1",'Definición técnica de imagenes'!$E$15,'Definición técnica de imagenes'!$F$13)),'Definición técnica de imagenes'!$E$16),"")</f>
        <v/>
      </c>
      <c r="H36" s="14" t="str">
        <f t="shared" si="19"/>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8"/>
        <v/>
      </c>
      <c r="G37" s="14" t="str">
        <f>IF(F37&lt;&gt;"",IF($G$4="Recurso",IF(LEFT($G$5,1)="M",VLOOKUP($G$5,'Definición técnica de imagenes'!$A$3:$G$17,5,FALSE),IF($G$5="F1",'Definición técnica de imagenes'!$E$15,'Definición técnica de imagenes'!$F$13)),'Definición técnica de imagenes'!$E$16),"")</f>
        <v/>
      </c>
      <c r="H37" s="14" t="str">
        <f t="shared" si="19"/>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8"/>
        <v/>
      </c>
      <c r="G38" s="14" t="str">
        <f>IF(F38&lt;&gt;"",IF($G$4="Recurso",IF(LEFT($G$5,1)="M",VLOOKUP($G$5,'Definición técnica de imagenes'!$A$3:$G$17,5,FALSE),IF($G$5="F1",'Definición técnica de imagenes'!$E$15,'Definición técnica de imagenes'!$F$13)),'Definición técnica de imagenes'!$E$16),"")</f>
        <v/>
      </c>
      <c r="H38" s="14" t="str">
        <f t="shared" si="19"/>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8"/>
        <v/>
      </c>
      <c r="G39" s="14" t="str">
        <f>IF(F39&lt;&gt;"",IF($G$4="Recurso",IF(LEFT($G$5,1)="M",VLOOKUP($G$5,'Definición técnica de imagenes'!$A$3:$G$17,5,FALSE),IF($G$5="F1",'Definición técnica de imagenes'!$E$15,'Definición técnica de imagenes'!$F$13)),'Definición técnica de imagenes'!$E$16),"")</f>
        <v/>
      </c>
      <c r="H39" s="14" t="str">
        <f t="shared" si="19"/>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8"/>
        <v/>
      </c>
      <c r="G40" s="14" t="str">
        <f>IF(F40&lt;&gt;"",IF($G$4="Recurso",IF(LEFT($G$5,1)="M",VLOOKUP($G$5,'Definición técnica de imagenes'!$A$3:$G$17,5,FALSE),IF($G$5="F1",'Definición técnica de imagenes'!$E$15,'Definición técnica de imagenes'!$F$13)),'Definición técnica de imagenes'!$E$16),"")</f>
        <v/>
      </c>
      <c r="H40" s="14" t="str">
        <f t="shared" si="19"/>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8"/>
        <v/>
      </c>
      <c r="G41" s="14" t="str">
        <f>IF(F41&lt;&gt;"",IF($G$4="Recurso",IF(LEFT($G$5,1)="M",VLOOKUP($G$5,'Definición técnica de imagenes'!$A$3:$G$17,5,FALSE),IF($G$5="F1",'Definición técnica de imagenes'!$E$15,'Definición técnica de imagenes'!$F$13)),'Definición técnica de imagenes'!$E$16),"")</f>
        <v/>
      </c>
      <c r="H41" s="14" t="str">
        <f t="shared" si="19"/>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8"/>
        <v/>
      </c>
      <c r="G42" s="14" t="str">
        <f>IF(F42&lt;&gt;"",IF($G$4="Recurso",IF(LEFT($G$5,1)="M",VLOOKUP($G$5,'Definición técnica de imagenes'!$A$3:$G$17,5,FALSE),IF($G$5="F1",'Definición técnica de imagenes'!$E$15,'Definición técnica de imagenes'!$F$13)),'Definición técnica de imagenes'!$E$16),"")</f>
        <v/>
      </c>
      <c r="H42" s="14" t="str">
        <f t="shared" si="19"/>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8"/>
        <v/>
      </c>
      <c r="G43" s="14" t="str">
        <f>IF(F43&lt;&gt;"",IF($G$4="Recurso",IF(LEFT($G$5,1)="M",VLOOKUP($G$5,'Definición técnica de imagenes'!$A$3:$G$17,5,FALSE),IF($G$5="F1",'Definición técnica de imagenes'!$E$15,'Definición técnica de imagenes'!$F$13)),'Definición técnica de imagenes'!$E$16),"")</f>
        <v/>
      </c>
      <c r="H43" s="14" t="str">
        <f t="shared" si="19"/>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8"/>
        <v/>
      </c>
      <c r="G44" s="14" t="str">
        <f>IF(F44&lt;&gt;"",IF($G$4="Recurso",IF(LEFT($G$5,1)="M",VLOOKUP($G$5,'Definición técnica de imagenes'!$A$3:$G$17,5,FALSE),IF($G$5="F1",'Definición técnica de imagenes'!$E$15,'Definición técnica de imagenes'!$F$13)),'Definición técnica de imagenes'!$E$16),"")</f>
        <v/>
      </c>
      <c r="H44" s="14" t="str">
        <f t="shared" si="19"/>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8"/>
        <v/>
      </c>
      <c r="G45" s="14" t="str">
        <f>IF(F45&lt;&gt;"",IF($G$4="Recurso",IF(LEFT($G$5,1)="M",VLOOKUP($G$5,'Definición técnica de imagenes'!$A$3:$G$17,5,FALSE),IF($G$5="F1",'Definición técnica de imagenes'!$E$15,'Definición técnica de imagenes'!$F$13)),'Definición técnica de imagenes'!$E$16),"")</f>
        <v/>
      </c>
      <c r="H45" s="14" t="str">
        <f t="shared" si="19"/>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8"/>
        <v/>
      </c>
      <c r="G46" s="14" t="str">
        <f>IF(F46&lt;&gt;"",IF($G$4="Recurso",IF(LEFT($G$5,1)="M",VLOOKUP($G$5,'Definición técnica de imagenes'!$A$3:$G$17,5,FALSE),IF($G$5="F1",'Definición técnica de imagenes'!$E$15,'Definición técnica de imagenes'!$F$13)),'Definición técnica de imagenes'!$E$16),"")</f>
        <v/>
      </c>
      <c r="H46" s="14" t="str">
        <f t="shared" si="19"/>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8"/>
        <v/>
      </c>
      <c r="G47" s="14" t="str">
        <f>IF(F47&lt;&gt;"",IF($G$4="Recurso",IF(LEFT($G$5,1)="M",VLOOKUP($G$5,'Definición técnica de imagenes'!$A$3:$G$17,5,FALSE),IF($G$5="F1",'Definición técnica de imagenes'!$E$15,'Definición técnica de imagenes'!$F$13)),'Definición técnica de imagenes'!$E$16),"")</f>
        <v/>
      </c>
      <c r="H47" s="14" t="str">
        <f t="shared" si="19"/>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8"/>
        <v/>
      </c>
      <c r="G48" s="14" t="str">
        <f>IF(F48&lt;&gt;"",IF($G$4="Recurso",IF(LEFT($G$5,1)="M",VLOOKUP($G$5,'Definición técnica de imagenes'!$A$3:$G$17,5,FALSE),IF($G$5="F1",'Definición técnica de imagenes'!$E$15,'Definición técnica de imagenes'!$F$13)),'Definición técnica de imagenes'!$E$16),"")</f>
        <v/>
      </c>
      <c r="H48" s="14" t="str">
        <f t="shared" si="19"/>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8"/>
        <v/>
      </c>
      <c r="G49" s="14" t="str">
        <f>IF(F49&lt;&gt;"",IF($G$4="Recurso",IF(LEFT($G$5,1)="M",VLOOKUP($G$5,'Definición técnica de imagenes'!$A$3:$G$17,5,FALSE),IF($G$5="F1",'Definición técnica de imagenes'!$E$15,'Definición técnica de imagenes'!$F$13)),'Definición técnica de imagenes'!$E$16),"")</f>
        <v/>
      </c>
      <c r="H49" s="14" t="str">
        <f t="shared" si="19"/>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8"/>
        <v/>
      </c>
      <c r="G50" s="14" t="str">
        <f>IF(F50&lt;&gt;"",IF($G$4="Recurso",IF(LEFT($G$5,1)="M",VLOOKUP($G$5,'Definición técnica de imagenes'!$A$3:$G$17,5,FALSE),IF($G$5="F1",'Definición técnica de imagenes'!$E$15,'Definición técnica de imagenes'!$F$13)),'Definición técnica de imagenes'!$E$16),"")</f>
        <v/>
      </c>
      <c r="H50" s="14" t="str">
        <f t="shared" si="19"/>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8"/>
        <v/>
      </c>
      <c r="G51" s="14" t="str">
        <f>IF(F51&lt;&gt;"",IF($G$4="Recurso",IF(LEFT($G$5,1)="M",VLOOKUP($G$5,'Definición técnica de imagenes'!$A$3:$G$17,5,FALSE),IF($G$5="F1",'Definición técnica de imagenes'!$E$15,'Definición técnica de imagenes'!$F$13)),'Definición técnica de imagenes'!$E$16),"")</f>
        <v/>
      </c>
      <c r="H51" s="14" t="str">
        <f t="shared" si="19"/>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8"/>
        <v/>
      </c>
      <c r="G52" s="14" t="str">
        <f>IF(F52&lt;&gt;"",IF($G$4="Recurso",IF(LEFT($G$5,1)="M",VLOOKUP($G$5,'Definición técnica de imagenes'!$A$3:$G$17,5,FALSE),IF($G$5="F1",'Definición técnica de imagenes'!$E$15,'Definición técnica de imagenes'!$F$13)),'Definición técnica de imagenes'!$E$16),"")</f>
        <v/>
      </c>
      <c r="H52" s="14" t="str">
        <f t="shared" si="19"/>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8"/>
        <v/>
      </c>
      <c r="G53" s="14" t="str">
        <f>IF(F53&lt;&gt;"",IF($G$4="Recurso",IF(LEFT($G$5,1)="M",VLOOKUP($G$5,'Definición técnica de imagenes'!$A$3:$G$17,5,FALSE),IF($G$5="F1",'Definición técnica de imagenes'!$E$15,'Definición técnica de imagenes'!$F$13)),'Definición técnica de imagenes'!$E$16),"")</f>
        <v/>
      </c>
      <c r="H53" s="14" t="str">
        <f t="shared" si="19"/>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20">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21">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20"/>
        <v/>
      </c>
      <c r="G55" s="14" t="str">
        <f>IF(F55&lt;&gt;"",IF($G$4="Recurso",IF(LEFT($G$5,1)="M",VLOOKUP($G$5,'Definición técnica de imagenes'!$A$3:$G$17,5,FALSE),IF($G$5="F1",'Definición técnica de imagenes'!$E$15,'Definición técnica de imagenes'!$F$13)),'Definición técnica de imagenes'!$E$16),"")</f>
        <v/>
      </c>
      <c r="H55" s="14" t="str">
        <f t="shared" si="2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20"/>
        <v/>
      </c>
      <c r="G56" s="14" t="str">
        <f>IF(F56&lt;&gt;"",IF($G$4="Recurso",IF(LEFT($G$5,1)="M",VLOOKUP($G$5,'Definición técnica de imagenes'!$A$3:$G$17,5,FALSE),IF($G$5="F1",'Definición técnica de imagenes'!$E$15,'Definición técnica de imagenes'!$F$13)),'Definición técnica de imagenes'!$E$16),"")</f>
        <v/>
      </c>
      <c r="H56" s="14" t="str">
        <f t="shared" si="2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20"/>
        <v/>
      </c>
      <c r="G57" s="14" t="str">
        <f>IF(F57&lt;&gt;"",IF($G$4="Recurso",IF(LEFT($G$5,1)="M",VLOOKUP($G$5,'Definición técnica de imagenes'!$A$3:$G$17,5,FALSE),IF($G$5="F1",'Definición técnica de imagenes'!$E$15,'Definición técnica de imagenes'!$F$13)),'Definición técnica de imagenes'!$E$16),"")</f>
        <v/>
      </c>
      <c r="H57" s="14" t="str">
        <f t="shared" si="2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20"/>
        <v/>
      </c>
      <c r="G58" s="14" t="str">
        <f>IF(F58&lt;&gt;"",IF($G$4="Recurso",IF(LEFT($G$5,1)="M",VLOOKUP($G$5,'Definición técnica de imagenes'!$A$3:$G$17,5,FALSE),IF($G$5="F1",'Definición técnica de imagenes'!$E$15,'Definición técnica de imagenes'!$F$13)),'Definición técnica de imagenes'!$E$16),"")</f>
        <v/>
      </c>
      <c r="H58" s="14" t="str">
        <f t="shared" si="2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20"/>
        <v/>
      </c>
      <c r="G59" s="14" t="str">
        <f>IF(F59&lt;&gt;"",IF($G$4="Recurso",IF(LEFT($G$5,1)="M",VLOOKUP($G$5,'Definición técnica de imagenes'!$A$3:$G$17,5,FALSE),IF($G$5="F1",'Definición técnica de imagenes'!$E$15,'Definición técnica de imagenes'!$F$13)),'Definición técnica de imagenes'!$E$16),"")</f>
        <v/>
      </c>
      <c r="H59" s="14" t="str">
        <f t="shared" si="2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20"/>
        <v/>
      </c>
      <c r="G60" s="14" t="str">
        <f>IF(F60&lt;&gt;"",IF($G$4="Recurso",IF(LEFT($G$5,1)="M",VLOOKUP($G$5,'Definición técnica de imagenes'!$A$3:$G$17,5,FALSE),IF($G$5="F1",'Definición técnica de imagenes'!$E$15,'Definición técnica de imagenes'!$F$13)),'Definición técnica de imagenes'!$E$16),"")</f>
        <v/>
      </c>
      <c r="H60" s="14" t="str">
        <f t="shared" si="2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20"/>
        <v/>
      </c>
      <c r="G61" s="14" t="str">
        <f>IF(F61&lt;&gt;"",IF($G$4="Recurso",IF(LEFT($G$5,1)="M",VLOOKUP($G$5,'Definición técnica de imagenes'!$A$3:$G$17,5,FALSE),IF($G$5="F1",'Definición técnica de imagenes'!$E$15,'Definición técnica de imagenes'!$F$13)),'Definición técnica de imagenes'!$E$16),"")</f>
        <v/>
      </c>
      <c r="H61" s="14" t="str">
        <f t="shared" si="2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20"/>
        <v/>
      </c>
      <c r="G62" s="14" t="str">
        <f>IF(F62&lt;&gt;"",IF($G$4="Recurso",IF(LEFT($G$5,1)="M",VLOOKUP($G$5,'Definición técnica de imagenes'!$A$3:$G$17,5,FALSE),IF($G$5="F1",'Definición técnica de imagenes'!$E$15,'Definición técnica de imagenes'!$F$13)),'Definición técnica de imagenes'!$E$16),"")</f>
        <v/>
      </c>
      <c r="H62" s="14" t="str">
        <f t="shared" si="2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20"/>
        <v/>
      </c>
      <c r="G63" s="14" t="str">
        <f>IF(F63&lt;&gt;"",IF($G$4="Recurso",IF(LEFT($G$5,1)="M",VLOOKUP($G$5,'Definición técnica de imagenes'!$A$3:$G$17,5,FALSE),IF($G$5="F1",'Definición técnica de imagenes'!$E$15,'Definición técnica de imagenes'!$F$13)),'Definición técnica de imagenes'!$E$16),"")</f>
        <v/>
      </c>
      <c r="H63" s="14" t="str">
        <f t="shared" si="2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20"/>
        <v/>
      </c>
      <c r="G64" s="14" t="str">
        <f>IF(F64&lt;&gt;"",IF($G$4="Recurso",IF(LEFT($G$5,1)="M",VLOOKUP($G$5,'Definición técnica de imagenes'!$A$3:$G$17,5,FALSE),IF($G$5="F1",'Definición técnica de imagenes'!$E$15,'Definición técnica de imagenes'!$F$13)),'Definición técnica de imagenes'!$E$16),"")</f>
        <v/>
      </c>
      <c r="H64" s="14" t="str">
        <f t="shared" si="2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20"/>
        <v/>
      </c>
      <c r="G65" s="14" t="str">
        <f>IF(F65&lt;&gt;"",IF($G$4="Recurso",IF(LEFT($G$5,1)="M",VLOOKUP($G$5,'Definición técnica de imagenes'!$A$3:$G$17,5,FALSE),IF($G$5="F1",'Definición técnica de imagenes'!$E$15,'Definición técnica de imagenes'!$F$13)),'Definición técnica de imagenes'!$E$16),"")</f>
        <v/>
      </c>
      <c r="H65" s="14" t="str">
        <f t="shared" si="2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20"/>
        <v/>
      </c>
      <c r="G66" s="14" t="str">
        <f>IF(F66&lt;&gt;"",IF($G$4="Recurso",IF(LEFT($G$5,1)="M",VLOOKUP($G$5,'Definición técnica de imagenes'!$A$3:$G$17,5,FALSE),IF($G$5="F1",'Definición técnica de imagenes'!$E$15,'Definición técnica de imagenes'!$F$13)),'Definición técnica de imagenes'!$E$16),"")</f>
        <v/>
      </c>
      <c r="H66" s="14" t="str">
        <f t="shared" si="2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20"/>
        <v/>
      </c>
      <c r="G67" s="14" t="str">
        <f>IF(F67&lt;&gt;"",IF($G$4="Recurso",IF(LEFT($G$5,1)="M",VLOOKUP($G$5,'Definición técnica de imagenes'!$A$3:$G$17,5,FALSE),IF($G$5="F1",'Definición técnica de imagenes'!$E$15,'Definición técnica de imagenes'!$F$13)),'Definición técnica de imagenes'!$E$16),"")</f>
        <v/>
      </c>
      <c r="H67" s="14" t="str">
        <f t="shared" si="2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20"/>
        <v/>
      </c>
      <c r="G68" s="14" t="str">
        <f>IF(F68&lt;&gt;"",IF($G$4="Recurso",IF(LEFT($G$5,1)="M",VLOOKUP($G$5,'Definición técnica de imagenes'!$A$3:$G$17,5,FALSE),IF($G$5="F1",'Definición técnica de imagenes'!$E$15,'Definición técnica de imagenes'!$F$13)),'Definición técnica de imagenes'!$E$16),"")</f>
        <v/>
      </c>
      <c r="H68" s="14" t="str">
        <f t="shared" si="2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20"/>
        <v/>
      </c>
      <c r="G69" s="14" t="str">
        <f>IF(F69&lt;&gt;"",IF($G$4="Recurso",IF(LEFT($G$5,1)="M",VLOOKUP($G$5,'Definición técnica de imagenes'!$A$3:$G$17,5,FALSE),IF($G$5="F1",'Definición técnica de imagenes'!$E$15,'Definición técnica de imagenes'!$F$13)),'Definición técnica de imagenes'!$E$16),"")</f>
        <v/>
      </c>
      <c r="H69" s="14" t="str">
        <f t="shared" si="2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20"/>
        <v/>
      </c>
      <c r="G70" s="14" t="str">
        <f>IF(F70&lt;&gt;"",IF($G$4="Recurso",IF(LEFT($G$5,1)="M",VLOOKUP($G$5,'Definición técnica de imagenes'!$A$3:$G$17,5,FALSE),IF($G$5="F1",'Definición técnica de imagenes'!$E$15,'Definición técnica de imagenes'!$F$13)),'Definición técnica de imagenes'!$E$16),"")</f>
        <v/>
      </c>
      <c r="H70" s="14" t="str">
        <f t="shared" si="2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20"/>
        <v/>
      </c>
      <c r="G71" s="14" t="str">
        <f>IF(F71&lt;&gt;"",IF($G$4="Recurso",IF(LEFT($G$5,1)="M",VLOOKUP($G$5,'Definición técnica de imagenes'!$A$3:$G$17,5,FALSE),IF($G$5="F1",'Definición técnica de imagenes'!$E$15,'Definición técnica de imagenes'!$F$13)),'Definición técnica de imagenes'!$E$16),"")</f>
        <v/>
      </c>
      <c r="H71" s="14" t="str">
        <f t="shared" si="2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20"/>
        <v/>
      </c>
      <c r="G72" s="14" t="str">
        <f>IF(F72&lt;&gt;"",IF($G$4="Recurso",IF(LEFT($G$5,1)="M",VLOOKUP($G$5,'Definición técnica de imagenes'!$A$3:$G$17,5,FALSE),IF($G$5="F1",'Definición técnica de imagenes'!$E$15,'Definición técnica de imagenes'!$F$13)),'Definición técnica de imagenes'!$E$16),"")</f>
        <v/>
      </c>
      <c r="H72" s="14" t="str">
        <f t="shared" si="21"/>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92" t="s">
        <v>38</v>
      </c>
      <c r="B1" s="93"/>
      <c r="C1" s="93"/>
      <c r="D1" s="93"/>
      <c r="E1" s="93"/>
      <c r="F1" s="94"/>
    </row>
    <row r="2" spans="1:11" x14ac:dyDescent="0.25">
      <c r="A2" s="33" t="s">
        <v>42</v>
      </c>
      <c r="B2" s="34"/>
      <c r="C2" s="95" t="s">
        <v>13</v>
      </c>
      <c r="D2" s="96"/>
      <c r="E2" s="97"/>
      <c r="F2" s="35"/>
    </row>
    <row r="3" spans="1:11" ht="63" x14ac:dyDescent="0.25">
      <c r="A3" s="36" t="s">
        <v>43</v>
      </c>
      <c r="B3" s="34"/>
      <c r="C3" s="101" t="s">
        <v>14</v>
      </c>
      <c r="D3" s="102"/>
      <c r="E3" s="103"/>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04" t="str">
        <f>CONCATENATE(H21,"_",I21,"_",J21,"_CO")</f>
        <v>MA_11_01_CO</v>
      </c>
      <c r="E5" s="105"/>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90" t="str">
        <f>CONCATENATE("SolicitudGrafica_",D5,".xls")</f>
        <v>SolicitudGrafica_MA_11_01_CO.xls</v>
      </c>
      <c r="E7" s="90"/>
      <c r="F7" s="91"/>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92" t="s">
        <v>41</v>
      </c>
      <c r="B13" s="93"/>
      <c r="C13" s="93"/>
      <c r="D13" s="93"/>
      <c r="E13" s="93"/>
      <c r="F13" s="94"/>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95" t="s">
        <v>49</v>
      </c>
      <c r="D15" s="96"/>
      <c r="E15" s="96"/>
      <c r="F15" s="97"/>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8" t="str">
        <f>CONCATENATE(H21,"_",I21,"_",J21,"_",K45)</f>
        <v>MA_11_01_REC10</v>
      </c>
      <c r="E17" s="99"/>
      <c r="F17" s="100"/>
      <c r="J17" s="25">
        <v>14</v>
      </c>
      <c r="K17" s="25">
        <v>14</v>
      </c>
    </row>
    <row r="18" spans="1:11" ht="79.5" thickBot="1" x14ac:dyDescent="0.3">
      <c r="A18" s="36" t="s">
        <v>48</v>
      </c>
      <c r="B18" s="34"/>
      <c r="C18" s="65" t="s">
        <v>128</v>
      </c>
      <c r="D18" s="90" t="str">
        <f>CONCATENATE("SolicitudGrafica_",D17,".xls")</f>
        <v>SolicitudGrafica_MA_11_01_REC10.xls</v>
      </c>
      <c r="E18" s="90"/>
      <c r="F18" s="91"/>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2015-05-04T20:26:18Z</dcterms:modified>
</cp:coreProperties>
</file>