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02.9.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D18" i="2"/>
  <c r="D7" i="2"/>
  <c r="I11" i="1"/>
  <c r="F11" i="1"/>
  <c r="G11" i="1"/>
  <c r="H11"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9" i="1"/>
  <c r="C20" i="1"/>
  <c r="C21" i="1"/>
  <c r="C22" i="1"/>
  <c r="C10" i="1"/>
  <c r="F5" i="1"/>
  <c r="I21" i="2"/>
  <c r="K45" i="2"/>
  <c r="H21" i="2"/>
  <c r="J21" i="2"/>
  <c r="D17" i="2"/>
  <c r="D5" i="2"/>
  <c r="H10" i="1"/>
  <c r="G10" i="1"/>
</calcChain>
</file>

<file path=xl/sharedStrings.xml><?xml version="1.0" encoding="utf-8"?>
<sst xmlns="http://schemas.openxmlformats.org/spreadsheetml/2006/main" count="231" uniqueCount="156">
  <si>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</si>
  <si>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</si>
  <si>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</si>
  <si>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</si>
  <si>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</si>
  <si>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</si>
  <si>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</si>
  <si>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</si>
  <si>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</si>
  <si>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</si>
  <si>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</si>
  <si>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</si>
  <si>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</si>
  <si>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</si>
  <si>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</si>
  <si>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</si>
  <si>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</si>
  <si>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</si>
  <si>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</si>
  <si>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</si>
  <si>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</si>
  <si>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</si>
  <si>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</si>
  <si>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</si>
  <si>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</si>
  <si>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</si>
  <si>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</si>
  <si>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</si>
  <si>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</si>
  <si>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</si>
  <si>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</si>
  <si>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</si>
  <si>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</si>
  <si>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</si>
  <si>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</si>
  <si>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</si>
  <si>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</si>
  <si>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</si>
  <si>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</si>
  <si>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</si>
  <si>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</si>
  <si>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</si>
  <si>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</si>
  <si>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</si>
  <si>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</si>
  <si>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</si>
  <si>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</si>
  <si>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</si>
  <si>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</si>
  <si>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</si>
  <si>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</si>
  <si>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</si>
  <si>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</si>
  <si>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</si>
  <si>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</si>
  <si>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</si>
  <si>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</si>
  <si>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</si>
  <si>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</si>
  <si>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</si>
  <si>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</si>
  <si>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</si>
  <si>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</si>
  <si>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</si>
  <si>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</si>
  <si>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</si>
  <si>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</si>
  <si>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</si>
  <si>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</si>
  <si>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</si>
  <si>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</si>
  <si>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</si>
  <si>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</si>
  <si>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</si>
  <si>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</si>
  <si>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</si>
  <si>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</si>
  <si>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</si>
  <si>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</si>
  <si>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</si>
  <si>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</si>
  <si>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</si>
  <si>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</si>
  <si>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</si>
  <si>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</si>
  <si>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</si>
  <si>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</si>
  <si>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</si>
  <si>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</si>
  <si>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</si>
  <si>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</si>
  <si>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</si>
  <si>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</si>
  <si>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</si>
  <si>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</si>
  <si>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</si>
  <si>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</si>
  <si>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</si>
  <si>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</si>
  <si>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</si>
  <si>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</si>
  <si>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</si>
  <si>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</si>
  <si>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</si>
  <si>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</si>
  <si>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</si>
  <si>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</si>
  <si>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</si>
  <si>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</si>
  <si>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</si>
  <si>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</si>
  <si>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</si>
  <si>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</si>
  <si>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</si>
  <si>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</si>
  <si>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</si>
  <si>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</si>
  <si>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</si>
  <si>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</si>
  <si>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</si>
  <si>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</si>
  <si>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</si>
  <si>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</si>
  <si>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</si>
  <si>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</si>
  <si>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</si>
  <si>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</si>
  <si>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</si>
  <si>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</si>
  <si>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</si>
  <si>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</si>
  <si>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</si>
  <si>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</si>
  <si>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</si>
  <si>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</si>
  <si>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</si>
  <si>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</si>
  <si>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</si>
  <si>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</si>
  <si>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</si>
  <si>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</si>
  <si>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</si>
  <si>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</si>
  <si>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</si>
  <si>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</si>
  <si>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</si>
  <si>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</si>
  <si>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</si>
  <si>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Potenciación y radicación de números reales</t>
  </si>
  <si>
    <t>Luisa Fernanda Nivia Romero</t>
  </si>
  <si>
    <t>Fotografía</t>
  </si>
  <si>
    <t>MA_09_02_CO_REC70</t>
  </si>
  <si>
    <t>IMG03</t>
  </si>
  <si>
    <t>Elementos de construcción</t>
  </si>
  <si>
    <t xml:space="preserve">Laboratorio </t>
  </si>
  <si>
    <t>Sistema solar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</si>
</sst>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horizontal="left" vertical="center" indent="3"/>
    </xf>
    <xf numFmtId="0" fontId="23" fillId="0" borderId="5" xfId="0" applyFont="1" applyBorder="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4" zoomScaleNormal="84" zoomScalePageLayoutView="140" workbookViewId="0">
      <selection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93" t="s">
        <v>22</v>
      </c>
      <c r="D2" s="94"/>
      <c r="F2" s="86" t="s">
        <v>1</v>
      </c>
      <c r="G2" s="87"/>
      <c r="H2" s="54"/>
      <c r="I2" s="54"/>
      <c r="J2" s="16"/>
    </row>
    <row r="3" spans="1:16" ht="15.75" x14ac:dyDescent="0.25">
      <c r="A3" s="1"/>
      <c r="B3" s="4" t="s">
        <v>9</v>
      </c>
      <c r="C3" s="95">
        <v>9</v>
      </c>
      <c r="D3" s="96"/>
      <c r="F3" s="88"/>
      <c r="G3" s="89"/>
      <c r="H3" s="54"/>
      <c r="I3" s="54"/>
      <c r="J3" s="16"/>
    </row>
    <row r="4" spans="1:16" ht="16.5" x14ac:dyDescent="0.3">
      <c r="A4" s="1"/>
      <c r="B4" s="4" t="s">
        <v>55</v>
      </c>
      <c r="C4" s="97" t="s">
        <v>148</v>
      </c>
      <c r="D4" s="96"/>
      <c r="E4" s="5"/>
      <c r="F4" s="53" t="s">
        <v>56</v>
      </c>
      <c r="G4" s="52" t="s">
        <v>57</v>
      </c>
      <c r="H4" s="54"/>
      <c r="I4" s="54"/>
      <c r="J4" s="16"/>
      <c r="K4" s="16"/>
    </row>
    <row r="5" spans="1:16" ht="16.5" thickBot="1" x14ac:dyDescent="0.3">
      <c r="A5" s="1"/>
      <c r="B5" s="6" t="s">
        <v>2</v>
      </c>
      <c r="C5" s="98" t="s">
        <v>149</v>
      </c>
      <c r="D5" s="99"/>
      <c r="E5" s="5"/>
      <c r="F5" s="51" t="str">
        <f>IF(G4="Recurso","Motor del recurso","")</f>
        <v>Motor del recurso</v>
      </c>
      <c r="G5" s="51" t="s">
        <v>96</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151</v>
      </c>
      <c r="D7" s="37"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81" t="s">
        <v>8</v>
      </c>
    </row>
    <row r="10" spans="1:16" s="12" customFormat="1" ht="194.65" customHeight="1" x14ac:dyDescent="0.25">
      <c r="A10" s="13" t="str">
        <f>IF(OR(B10&lt;&gt;"",J10&lt;&gt;""),"IMG01","")</f>
        <v>IMG01</v>
      </c>
      <c r="B10" s="118">
        <v>142053856</v>
      </c>
      <c r="C10" s="26" t="str">
        <f>IF(OR(B10&lt;&gt;"",J10&lt;&gt;""),IF($G$4="Recurso",CONCATENATE($G$4," ",$G$5),$G$4),"")</f>
        <v>Recurso M101</v>
      </c>
      <c r="D10" s="77" t="s">
        <v>150</v>
      </c>
      <c r="E10" s="14" t="s">
        <v>146</v>
      </c>
      <c r="F10" s="14" t="str">
        <f>IF(OR(B10&lt;&gt;"",J10&lt;&gt;""),CONCATENATE($C$7,"_",$A10,IF($G$4="Cuaderno de Estudio","_small",CONCATENATE(IF(I10="","","n"),IF(LEFT($G$5,1)="F",".jpg",".png")))),"")</f>
        <v>MA_09_02_CO_REC70_IMG01n.png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MA_09_02_CO_REC70_IMG01a.png</v>
      </c>
      <c r="I10" s="14" t="str">
        <f>IF(OR(B10&lt;&gt;"",J10&lt;&gt;""),IF($G$4="Recurso",IF(LEFT($G$5,1)="M",VLOOKUP($G$5,'Definición técnica de imagenes'!$A$3:$G$17,6,FALSE),IF($G$5="F1","","")),'Definición técnica de imagenes'!$F$16),"")</f>
        <v>500 x 500 px</v>
      </c>
      <c r="J10" s="77" t="s">
        <v>154</v>
      </c>
      <c r="K10" s="82"/>
    </row>
    <row r="11" spans="1:16" s="12" customFormat="1" ht="116.45" customHeight="1" x14ac:dyDescent="0.25">
      <c r="A11" s="78" t="s">
        <v>147</v>
      </c>
      <c r="B11" s="119">
        <v>77042284</v>
      </c>
      <c r="C11" s="26" t="str">
        <f t="shared" ref="C11:C22" si="0">IF(OR(B11&lt;&gt;"",J11&lt;&gt;""),IF($G$4="Recurso",CONCATENATE($G$4," ",$G$5),$G$4),"")</f>
        <v>Recurso M101</v>
      </c>
      <c r="D11" s="77" t="s">
        <v>150</v>
      </c>
      <c r="E11" s="14" t="s">
        <v>146</v>
      </c>
      <c r="F11" s="14" t="str">
        <f t="shared" ref="F11:F74" si="1">IF(OR(B11&lt;&gt;"",J11&lt;&gt;""),CONCATENATE($C$7,"_",$A11,IF($G$4="Cuaderno de Estudio","_small",CONCATENATE(IF(I11="","","n"),IF(LEFT($G$5,1)="F",".jpg",".png")))),"")</f>
        <v>MA_09_02_CO_REC70_IMG02n.png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MA_09_02_CO_REC70_IMG02a.png</v>
      </c>
      <c r="I11" s="14" t="str">
        <f>IF(OR(B11&lt;&gt;"",J11&lt;&gt;""),IF($G$4="Recurso",IF(LEFT($G$5,1)="M",VLOOKUP($G$5,'Definición técnica de imagenes'!$A$3:$G$17,6,FALSE),IF($G$5="F1","","")),'Definición técnica de imagenes'!$F$16),"")</f>
        <v>500 x 500 px</v>
      </c>
      <c r="J11" s="79" t="s">
        <v>153</v>
      </c>
      <c r="K11" s="82"/>
    </row>
    <row r="12" spans="1:16" s="12" customFormat="1" ht="139.9" customHeight="1" x14ac:dyDescent="0.25">
      <c r="A12" s="78" t="s">
        <v>152</v>
      </c>
      <c r="B12" s="119">
        <v>136782350</v>
      </c>
      <c r="C12" s="26" t="str">
        <f t="shared" si="0"/>
        <v>Recurso M101</v>
      </c>
      <c r="D12" s="77" t="s">
        <v>150</v>
      </c>
      <c r="E12" s="14" t="s">
        <v>146</v>
      </c>
      <c r="F12" s="14" t="str">
        <f t="shared" si="1"/>
        <v>MA_09_02_CO_REC70_IMG03n.png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MA_09_02_CO_REC70_IMG03a.png</v>
      </c>
      <c r="I12" s="14" t="str">
        <f>IF(OR(B12&lt;&gt;"",J12&lt;&gt;""),IF($G$4="Recurso",IF(LEFT($G$5,1)="M",VLOOKUP($G$5,'Definición técnica de imagenes'!$A$3:$G$17,6,FALSE),IF($G$5="F1","","")),'Definición técnica de imagenes'!$F$16),"")</f>
        <v>500 x 500 px</v>
      </c>
      <c r="J12" s="79" t="s">
        <v>155</v>
      </c>
      <c r="K12" s="82"/>
    </row>
    <row r="13" spans="1:16" s="12" customFormat="1" ht="177" customHeight="1" x14ac:dyDescent="0.25">
      <c r="A13" s="78"/>
      <c r="B13" s="79"/>
      <c r="C13" s="26"/>
      <c r="D13" s="77"/>
      <c r="E13" s="77"/>
      <c r="F13" s="14"/>
      <c r="G13" s="14"/>
      <c r="H13" s="14"/>
      <c r="I13" s="14"/>
      <c r="J13" s="83"/>
      <c r="K13" s="82"/>
    </row>
    <row r="14" spans="1:16" s="12" customFormat="1" ht="112.5" customHeight="1" x14ac:dyDescent="0.25">
      <c r="A14" s="78"/>
      <c r="B14" s="79"/>
      <c r="C14" s="26"/>
      <c r="D14" s="77"/>
      <c r="E14" s="77"/>
      <c r="F14" s="14"/>
      <c r="G14" s="14"/>
      <c r="H14" s="14"/>
      <c r="I14" s="14"/>
      <c r="J14" s="84"/>
      <c r="K14" s="82"/>
    </row>
    <row r="15" spans="1:16" s="12" customFormat="1" ht="115.5" customHeight="1" x14ac:dyDescent="0.25">
      <c r="A15" s="13"/>
      <c r="B15" s="79"/>
      <c r="C15" s="26"/>
      <c r="D15" s="77"/>
      <c r="E15" s="77"/>
      <c r="F15" s="14"/>
      <c r="G15" s="14"/>
      <c r="H15" s="14"/>
      <c r="I15" s="14"/>
      <c r="J15" s="80"/>
      <c r="K15" s="82"/>
    </row>
    <row r="16" spans="1:16" s="12" customFormat="1" ht="105" customHeight="1" x14ac:dyDescent="0.25">
      <c r="A16" s="78"/>
      <c r="B16" s="79"/>
      <c r="C16" s="26"/>
      <c r="D16" s="77"/>
      <c r="E16" s="77"/>
      <c r="F16" s="14"/>
      <c r="G16" s="14"/>
      <c r="H16" s="14"/>
      <c r="I16" s="14"/>
      <c r="J16" s="80"/>
      <c r="K16" s="82"/>
    </row>
    <row r="17" spans="1:11" s="12" customFormat="1" ht="103.5" customHeight="1" x14ac:dyDescent="0.25">
      <c r="A17" s="78"/>
      <c r="B17" s="79"/>
      <c r="C17" s="26"/>
      <c r="D17" s="77"/>
      <c r="E17" s="77"/>
      <c r="F17" s="14"/>
      <c r="G17" s="14"/>
      <c r="H17" s="14"/>
      <c r="I17" s="14"/>
      <c r="J17" s="80"/>
      <c r="K17" s="82"/>
    </row>
    <row r="18" spans="1:11" s="12" customFormat="1" ht="141" customHeight="1" x14ac:dyDescent="0.25">
      <c r="A18" s="78"/>
      <c r="B18" s="79"/>
      <c r="C18" s="26"/>
      <c r="D18" s="14"/>
      <c r="E18" s="14"/>
      <c r="F18" s="14"/>
      <c r="G18" s="14"/>
      <c r="H18" s="14"/>
      <c r="I18" s="14"/>
      <c r="J18" s="85"/>
      <c r="K18" s="82"/>
    </row>
    <row r="19" spans="1:11" s="12" customFormat="1" ht="14.25" x14ac:dyDescent="0.3">
      <c r="A19" s="13" t="str">
        <f t="shared" ref="A19:A30" si="3">IF(OR(B19&lt;&gt;"",J19&lt;&gt;""),CONCATENATE(LEFT(A18,3),IF(MID(A18,4,2)+1&lt;10,CONCATENATE("0",MID(A18,4,2)+1))),"")</f>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x14ac:dyDescent="0.25">
      <c r="A20" s="13" t="str">
        <f t="shared" si="3"/>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2" t="s">
        <v>39</v>
      </c>
      <c r="B1" s="103"/>
      <c r="C1" s="103"/>
      <c r="D1" s="103"/>
      <c r="E1" s="103"/>
      <c r="F1" s="104"/>
    </row>
    <row r="2" spans="1:11" x14ac:dyDescent="0.25">
      <c r="A2" s="44" t="s">
        <v>43</v>
      </c>
      <c r="B2" s="45"/>
      <c r="C2" s="105" t="s">
        <v>14</v>
      </c>
      <c r="D2" s="106"/>
      <c r="E2" s="107"/>
      <c r="F2" s="46"/>
    </row>
    <row r="3" spans="1:11" ht="63" x14ac:dyDescent="0.25">
      <c r="A3" s="47" t="s">
        <v>44</v>
      </c>
      <c r="B3" s="45"/>
      <c r="C3" s="111" t="s">
        <v>15</v>
      </c>
      <c r="D3" s="112"/>
      <c r="E3" s="113"/>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4" t="str">
        <f>CONCATENATE(H21,"_",I21,"_",J21,"_CO")</f>
        <v>LE_07_04_CO</v>
      </c>
      <c r="E5" s="115"/>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100" t="str">
        <f>CONCATENATE("SolicitudGrafica_",D5,".xls")</f>
        <v>SolicitudGrafica_LE_07_04_CO.xls</v>
      </c>
      <c r="E7" s="100"/>
      <c r="F7" s="101"/>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2" t="s">
        <v>42</v>
      </c>
      <c r="B13" s="103"/>
      <c r="C13" s="103"/>
      <c r="D13" s="103"/>
      <c r="E13" s="103"/>
      <c r="F13" s="104"/>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5" t="s">
        <v>50</v>
      </c>
      <c r="D15" s="106"/>
      <c r="E15" s="106"/>
      <c r="F15" s="107"/>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8" t="str">
        <f>CONCATENATE(H21,"_",I21,"_",J21,"_",K45)</f>
        <v>LE_07_04_REC10</v>
      </c>
      <c r="E17" s="109"/>
      <c r="F17" s="110"/>
      <c r="J17" s="36">
        <v>14</v>
      </c>
      <c r="K17" s="36">
        <v>14</v>
      </c>
    </row>
    <row r="18" spans="1:11" ht="79.5" thickBot="1" x14ac:dyDescent="0.3">
      <c r="A18" s="47" t="s">
        <v>49</v>
      </c>
      <c r="B18" s="45"/>
      <c r="C18" s="76" t="s">
        <v>145</v>
      </c>
      <c r="D18" s="100" t="str">
        <f>CONCATENATE("SolicitudGrafica_",D17,".xls")</f>
        <v>SolicitudGrafica_LE_07_04_REC10.xls</v>
      </c>
      <c r="E18" s="100"/>
      <c r="F18" s="101"/>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6" t="s">
        <v>57</v>
      </c>
      <c r="B1" s="116" t="s">
        <v>64</v>
      </c>
      <c r="C1" s="116" t="s">
        <v>65</v>
      </c>
      <c r="D1" s="116" t="s">
        <v>6</v>
      </c>
      <c r="E1" s="116" t="s">
        <v>66</v>
      </c>
      <c r="F1" s="116" t="s">
        <v>67</v>
      </c>
      <c r="G1" s="116" t="s">
        <v>68</v>
      </c>
      <c r="H1" s="117" t="s">
        <v>69</v>
      </c>
      <c r="I1" s="117"/>
      <c r="J1" s="117"/>
    </row>
    <row r="2" spans="1:11" x14ac:dyDescent="0.25">
      <c r="A2" s="116"/>
      <c r="B2" s="116"/>
      <c r="C2" s="116"/>
      <c r="D2" s="116"/>
      <c r="E2" s="116"/>
      <c r="F2" s="116"/>
      <c r="G2" s="116"/>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2015-04-06T12:29:17Z</dcterms:modified>
</cp:coreProperties>
</file>