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3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H34"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F12" i="1" s="1"/>
  <c r="G12" i="1" s="1"/>
  <c r="F11" i="1"/>
  <c r="G11" i="1" s="1"/>
  <c r="H10" i="1"/>
  <c r="F10" i="1"/>
  <c r="G10" i="1" s="1"/>
  <c r="A13" i="1" l="1"/>
  <c r="F13" i="1" s="1"/>
  <c r="G13" i="1" s="1"/>
  <c r="A14" i="1" l="1"/>
  <c r="F14" i="1" s="1"/>
  <c r="G14" i="1" s="1"/>
  <c r="A15" i="1" l="1"/>
  <c r="F15" i="1" s="1"/>
  <c r="G15" i="1" s="1"/>
  <c r="A16" i="1" l="1"/>
  <c r="F16" i="1" s="1"/>
  <c r="G16" i="1" s="1"/>
  <c r="A17" i="1" l="1"/>
  <c r="F17" i="1" s="1"/>
  <c r="G17" i="1" s="1"/>
  <c r="H16" i="1"/>
  <c r="A18" i="1" l="1"/>
  <c r="F18" i="1" s="1"/>
  <c r="G18" i="1" s="1"/>
  <c r="H17" i="1"/>
  <c r="A19" i="1" l="1"/>
  <c r="F19" i="1" s="1"/>
  <c r="G19" i="1" s="1"/>
  <c r="H18" i="1"/>
  <c r="A20" i="1" l="1"/>
  <c r="F20" i="1" s="1"/>
  <c r="G20" i="1" s="1"/>
  <c r="H19" i="1"/>
  <c r="A21" i="1" l="1"/>
  <c r="F21" i="1" s="1"/>
  <c r="G21" i="1" s="1"/>
  <c r="H20" i="1"/>
  <c r="A22" i="1" l="1"/>
  <c r="F22" i="1" s="1"/>
  <c r="G22" i="1" s="1"/>
  <c r="H21" i="1"/>
  <c r="A23" i="1" l="1"/>
  <c r="F23" i="1" s="1"/>
  <c r="G23" i="1" s="1"/>
  <c r="H22" i="1"/>
  <c r="A24" i="1" l="1"/>
  <c r="F24" i="1" s="1"/>
  <c r="G24" i="1" s="1"/>
  <c r="H23" i="1"/>
  <c r="A25" i="1" l="1"/>
  <c r="F25" i="1" s="1"/>
  <c r="G25" i="1" s="1"/>
  <c r="H24" i="1"/>
  <c r="A26" i="1" l="1"/>
  <c r="F26" i="1" s="1"/>
  <c r="G26" i="1" s="1"/>
  <c r="H25" i="1"/>
  <c r="H26" i="1" l="1"/>
  <c r="A27" i="1"/>
  <c r="H27" i="1" s="1"/>
  <c r="F27" i="1" l="1"/>
  <c r="G27" i="1" s="1"/>
  <c r="A28" i="1"/>
  <c r="F28" i="1" s="1"/>
  <c r="G28" i="1" s="1"/>
  <c r="A29" i="1" l="1"/>
  <c r="F29" i="1" s="1"/>
  <c r="G29" i="1" s="1"/>
  <c r="H28" i="1"/>
  <c r="H29" i="1" l="1"/>
  <c r="A30" i="1"/>
  <c r="F30" i="1" s="1"/>
  <c r="G30" i="1" s="1"/>
  <c r="H30" i="1" l="1"/>
  <c r="A31" i="1"/>
  <c r="F31" i="1" s="1"/>
  <c r="G31" i="1" s="1"/>
  <c r="H31" i="1" l="1"/>
  <c r="A32" i="1"/>
  <c r="F32" i="1" s="1"/>
  <c r="G32" i="1" s="1"/>
  <c r="H32" i="1" l="1"/>
  <c r="A33" i="1"/>
  <c r="F33" i="1" s="1"/>
  <c r="G33" i="1" s="1"/>
  <c r="H33" i="1" l="1"/>
  <c r="A34" i="1"/>
  <c r="F34" i="1" s="1"/>
  <c r="G34" i="1" s="1"/>
  <c r="A35" i="1" l="1"/>
  <c r="F35" i="1" l="1"/>
  <c r="G35" i="1" s="1"/>
  <c r="H35" i="1"/>
  <c r="A36" i="1"/>
  <c r="A37" i="1" s="1"/>
  <c r="F36" i="1"/>
  <c r="G36" i="1" s="1"/>
  <c r="H36" i="1"/>
  <c r="F37" i="1" l="1"/>
  <c r="G37" i="1" s="1"/>
  <c r="H37" i="1"/>
  <c r="A38" i="1"/>
  <c r="F38" i="1" l="1"/>
  <c r="G38" i="1" s="1"/>
  <c r="H38" i="1"/>
  <c r="A39" i="1"/>
  <c r="F39" i="1" l="1"/>
  <c r="G39" i="1" s="1"/>
  <c r="H39" i="1"/>
  <c r="A40" i="1"/>
  <c r="F40" i="1" l="1"/>
  <c r="G40" i="1" s="1"/>
  <c r="H40" i="1"/>
  <c r="A41" i="1"/>
  <c r="F41" i="1" l="1"/>
  <c r="G41" i="1" s="1"/>
  <c r="H41" i="1"/>
  <c r="A42" i="1"/>
  <c r="F42" i="1" l="1"/>
  <c r="G42" i="1" s="1"/>
  <c r="H42" i="1"/>
  <c r="A43" i="1"/>
  <c r="F43" i="1" l="1"/>
  <c r="G43" i="1" s="1"/>
  <c r="H43" i="1"/>
  <c r="A44" i="1"/>
  <c r="F44" i="1" l="1"/>
  <c r="G44" i="1" s="1"/>
  <c r="H44" i="1"/>
  <c r="A45" i="1"/>
  <c r="F45" i="1" l="1"/>
  <c r="G45" i="1" s="1"/>
  <c r="H45" i="1"/>
  <c r="A46" i="1"/>
  <c r="F46" i="1" l="1"/>
  <c r="G46" i="1" s="1"/>
  <c r="H46" i="1"/>
  <c r="A47" i="1"/>
  <c r="F47" i="1" l="1"/>
  <c r="G47" i="1" s="1"/>
  <c r="H47" i="1"/>
  <c r="A48" i="1"/>
  <c r="F48" i="1" l="1"/>
  <c r="G48" i="1" s="1"/>
  <c r="H48" i="1"/>
  <c r="A49" i="1"/>
  <c r="F49" i="1" l="1"/>
  <c r="G49" i="1" s="1"/>
  <c r="H49" i="1"/>
  <c r="A50" i="1"/>
  <c r="F50" i="1" l="1"/>
  <c r="G50" i="1" s="1"/>
  <c r="H50" i="1"/>
  <c r="A51" i="1"/>
  <c r="A52" i="1" l="1"/>
  <c r="A53" i="1" l="1"/>
  <c r="A54" i="1" l="1"/>
  <c r="A55" i="1" l="1"/>
  <c r="A56" i="1" l="1"/>
  <c r="A57" i="1" l="1"/>
  <c r="A58" i="1" l="1"/>
  <c r="A59" i="1" l="1"/>
  <c r="A60" i="1" l="1"/>
  <c r="A61" i="1" l="1"/>
  <c r="A62" i="1" l="1"/>
</calcChain>
</file>

<file path=xl/sharedStrings.xml><?xml version="1.0" encoding="utf-8"?>
<sst xmlns="http://schemas.openxmlformats.org/spreadsheetml/2006/main" count="504" uniqueCount="227">
  <si>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</si>
  <si>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</si>
  <si>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</si>
  <si>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</si>
  <si>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</si>
  <si>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</si>
  <si>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</si>
  <si>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</si>
  <si>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</si>
  <si>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</si>
  <si>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</si>
  <si>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</si>
  <si>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</si>
  <si>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</si>
  <si>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</si>
  <si>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</si>
  <si>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</si>
  <si>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</si>
  <si>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</si>
  <si>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</si>
  <si>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</si>
  <si>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</si>
  <si>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</si>
  <si>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</si>
  <si>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</si>
  <si>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</si>
  <si>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</si>
  <si>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</si>
  <si>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</si>
  <si>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</si>
  <si>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</si>
  <si>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</si>
  <si>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</si>
  <si>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</si>
  <si>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</si>
  <si>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</si>
  <si>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</si>
  <si>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</si>
  <si>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</si>
  <si>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</si>
  <si>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</si>
  <si>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</si>
  <si>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</si>
  <si>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</si>
  <si>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</si>
  <si>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</si>
  <si>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</si>
  <si>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</si>
  <si>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</si>
  <si>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</si>
  <si>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</si>
  <si>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</si>
  <si>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</si>
  <si>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</si>
  <si>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</si>
  <si>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</si>
  <si>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</si>
  <si>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</si>
  <si>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</si>
  <si>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</si>
  <si>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</si>
  <si>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</si>
  <si>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</si>
  <si>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</si>
  <si>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</si>
  <si>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</si>
  <si>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</si>
  <si>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</si>
  <si>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</si>
  <si>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</si>
  <si>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</si>
  <si>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</si>
  <si>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</si>
  <si>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</si>
  <si>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</si>
  <si>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</si>
  <si>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</si>
  <si>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</si>
  <si>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</si>
  <si>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</si>
  <si>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</si>
  <si>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</si>
  <si>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</si>
  <si>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</si>
  <si>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</si>
  <si>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</si>
  <si>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</si>
  <si>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</si>
  <si>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</si>
  <si>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</si>
  <si>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</si>
  <si>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</si>
  <si>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</si>
  <si>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</si>
  <si>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</si>
  <si>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</si>
  <si>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</si>
  <si>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</si>
  <si>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</si>
  <si>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</si>
  <si>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</si>
  <si>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</si>
  <si>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</si>
  <si>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</si>
  <si>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</si>
  <si>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</si>
  <si>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</si>
  <si>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</si>
  <si>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</si>
  <si>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</si>
  <si>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</si>
  <si>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</si>
  <si>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</si>
  <si>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</si>
  <si>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</si>
  <si>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</si>
  <si>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</si>
  <si>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</si>
  <si>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</si>
  <si>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</si>
  <si>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</si>
  <si>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</si>
  <si>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</si>
  <si>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</si>
  <si>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</si>
  <si>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</si>
  <si>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</si>
  <si>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</si>
  <si>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</si>
  <si>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</si>
  <si>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</si>
  <si>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</si>
  <si>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</si>
  <si>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</si>
  <si>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</si>
  <si>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</si>
  <si>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</si>
  <si>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</si>
  <si>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</si>
  <si>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</si>
  <si>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</si>
  <si>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</si>
  <si>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</si>
  <si>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</si>
  <si>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</si>
  <si>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</si>
  <si>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</si>
  <si>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</si>
  <si>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</si>
  <si>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</si>
  <si>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</si>
  <si>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</si>
  <si>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</si>
  <si>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</si>
  <si>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</si>
  <si>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</si>
  <si>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</si>
  <si>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</si>
  <si>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</si>
  <si>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</si>
  <si>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</si>
  <si>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</si>
  <si>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</si>
  <si>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</si>
  <si>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</si>
  <si>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</si>
  <si>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</si>
  <si>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</si>
  <si>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</si>
  <si>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</si>
  <si>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</si>
  <si>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</si>
  <si>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</si>
  <si>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</si>
  <si>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</si>
  <si>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</si>
  <si>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</si>
  <si>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</si>
  <si>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</si>
  <si>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</si>
  <si>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</si>
  <si>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</si>
  <si>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</si>
  <si>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</si>
  <si>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</si>
  <si>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</si>
  <si>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</si>
  <si>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funciones trigonométricas</t>
  </si>
  <si>
    <t>Ilustración</t>
  </si>
  <si>
    <t xml:space="preserve">Gráfica función seno.
Inlcuir nombres en los ejes. 
Imagen para botón 1
</t>
  </si>
  <si>
    <t xml:space="preserve">Gráfica función coseno.
Inlcuir nombres en los ejes. 
Imagen para botón 2
</t>
  </si>
  <si>
    <t xml:space="preserve">Gráfica función tangente.
Inlcuir nombres en los ejes. 
Imagen para botón 3
</t>
  </si>
  <si>
    <t xml:space="preserve">Gráfica función cotangente.
Inlcuir nombres en los ejes. 
Imagen para botón 6
</t>
  </si>
  <si>
    <t xml:space="preserve">Gráfica función cosecante.
Inlcuir nombres en los ejes. 
Imagen para botón 4
</t>
  </si>
  <si>
    <t xml:space="preserve">Gráfica función secante.
Inlcuir nombres en los ejes. 
Imagen para botón 5
</t>
  </si>
  <si>
    <t>Circulo unitario para graficar seno (circunferencia de radio 1). Marcar alturas de los triángulos como se muestra en la imagen, generando un solo triángulo con transparencia, donde se señale el lado derecho.  
Imagen para menú 1 - botó 1</t>
  </si>
  <si>
    <t xml:space="preserve">Gráfica seno, eje x en radianes como se muestra en la imagen. Tener en cuenta todos los datos y las diferencias de colores que se proponen en la imagen. 
Imagen para menú 2 - botón 1
</t>
  </si>
  <si>
    <t xml:space="preserve">Gráfica de la función seno extendida tanto a derecha como a izquierda. Tener en cuenta puntos de corte con el eje X y demás datos propuestos en la imagen. 
Imagen para menú 3 - botón 1
</t>
  </si>
  <si>
    <t xml:space="preserve">Gráfica coseno, eje x en radianes como se muestra en la imagen. Tener en cuenta todos los datos y las diferencias de colores que se proponen en la imagen. 
Imagen para menú 2 - botón 2
</t>
  </si>
  <si>
    <t xml:space="preserve">Gráfica de la función coseno extendida tanto a derecha como a izquierda. Tener en cuenta puntos de corte con el eje X y demás datos propuestos en la imagen. 
Imagen para menú 3 - botón 2
</t>
  </si>
  <si>
    <t xml:space="preserve">Gráfica tangente, eje x en radianes como se muestra en la imagen. Tener en cuenta todos los datos y las diferencias de colores que se proponen en la imagen. 
Imagen para menú 2 - botón 3
</t>
  </si>
  <si>
    <t>Gráfica de la función tangente extendida tanto a derecha como a izquierda. Tener en cuenta puntos de corte con el eje X y demás datos propuestos en la imagen. 
Imagen para menú 3 - botón 3</t>
  </si>
  <si>
    <t xml:space="preserve">Gráfica cosecante, eje x en radianes como se muestra en la imagen. Tener en cuenta todos los datos y las diferencias de colores que se proponen en la imagen. 
Imagen para menú 2 - botón 4
</t>
  </si>
  <si>
    <t xml:space="preserve">Gráfica de la función cosecante extendida tanto a derecha como a izquierda. Tener en cuenta puntos de corte con el eje X y demás datos propuestos en la imagen. 
Imagen para menú 3 - botón 4
</t>
  </si>
  <si>
    <t xml:space="preserve">Gráfica de la función secante extendida tanto a derecha como a izquierda. Tener en cuenta puntos de corte con el eje X y demás datos propuestos en la imagen. 
Imagen para menú 3 - botón 5
</t>
  </si>
  <si>
    <t xml:space="preserve">Gráfica secante, eje x en radianes como se muestra en la imagen. Tener en cuenta todos los datos y las diferencias de colores que se proponen en la imagen. 
Imagen para menú 2 - botón 5
</t>
  </si>
  <si>
    <t xml:space="preserve">Gráfica de la función cotagente extendida tanto a derecha como a izquierda. Tener en cuenta puntos de corte con el eje X y demás datos propuestos en la imagen. 
Imagen para menú 3 - botón 6
</t>
  </si>
  <si>
    <t xml:space="preserve">Gráfica cotangente, eje x en radianes como se muestra en la imagen. Tener en cuenta todos los datos y las diferencias de colores que se proponen en la imagen. 
Imagen para menú 2 - botón 6
</t>
  </si>
  <si>
    <t>Circulo unitario para graficar secante (circunferencia de radio 1). Marcar la hipotenusa de los triángulos como se muestra en la imagen, generando un solo triángulo con transparencia, donde se señale la hipotenusa.  
Imagen para menú 1 - botón 5</t>
  </si>
  <si>
    <t>Circulo unitario para graficar coseno (circunferencia de radio 1). Marcar las bases de los triángulos como se muestra en la imagen, generando un solo triángulo con transparencia, donde se señale la base.  
Imagen para menú 1 - botón 2</t>
  </si>
  <si>
    <t>Circulo unitario para graficar tangente (circunferencia de radio 1). Marcar la altura de los triángulos como se muestra en la imagen, generando un solo triángulo con transparencia, donde se señale el lado derecho+J25.  
Imagen para menú 1 - botón 3</t>
  </si>
  <si>
    <t>Circulo unitario para graficar cosecante (circunferencia de radio 1). Marcar la hipotenusa de los triángulos como se muestra en la imagen, generando un solo triángulo con transparencia, donde se señale la hipotenusa.  
Imagen para menú 1 - botón 4</t>
  </si>
  <si>
    <t>Circulo unitario para graficar cotangente (circunferencia de radio 1). Marcar la base de los triángulos como se muestra en la imagen, generando un solo triángulo con transparencia, donde se señalela base.J32  
Imagen para menú 1 - botón 6</t>
  </si>
  <si>
    <t>Adriana Ma. Pachón</t>
  </si>
  <si>
    <t>MA_10_03_CO_REC10</t>
  </si>
  <si>
    <t xml:space="preserve">Imagen para ficha del estudiante.
</t>
  </si>
  <si>
    <t xml:space="preserve">Imagen para ficha del estudiante.
</t>
  </si>
  <si>
    <t>Ver descripción</t>
  </si>
  <si>
    <t>Fórmula para ficha del estudiante. Ver en carpeta de fórmulas anexa fq01.</t>
  </si>
  <si>
    <t>Fórmula para ficha del estudiante. Ver en carpeta de fórmulas anexa fq02.</t>
  </si>
  <si>
    <t>Fórmula para ficha del estudiante. Ver en carpeta de fórmulas anexa fq03.</t>
  </si>
  <si>
    <t>Fórmula para ficha del estudiante. Ver en carpeta de fórmulas anexa fq04.</t>
  </si>
  <si>
    <t>Fórmula para ficha del estudiante. Ver en carpeta de fórmulas anexa fq05.</t>
  </si>
  <si>
    <t>Fórmula para ficha del estudiante. Ver en carpeta de fórmulas anexa fq06.</t>
  </si>
  <si>
    <t>Fórmula para ficha del estudiante. Ver en carpeta de fórmulas anexa fq07.</t>
  </si>
  <si>
    <t>Fórmula para ficha del estudiante. Ver en carpeta de fórmulas anexa fq08.</t>
  </si>
  <si>
    <t>Fórmula para ficha del estudiante. Ver en carpeta de fórmulas anexa fq09.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</si>
</sst>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10</xdr:col>
      <xdr:colOff>1038225</xdr:colOff>
      <xdr:row>9</xdr:row>
      <xdr:rowOff>114300</xdr:rowOff>
    </xdr:from>
    <xdr:to>
      <xdr:col>10</xdr:col>
      <xdr:colOff>3015891</xdr:colOff>
      <xdr:row>9</xdr:row>
      <xdr:rowOff>2074300</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02175" y="2247900"/>
          <a:ext cx="1977666" cy="1960000"/>
        </a:xfrm>
        <a:prstGeom prst="rect">
          <a:avLst/>
        </a:prstGeom>
        <a:noFill/>
        <a:ln>
          <a:noFill/>
        </a:ln>
      </xdr:spPr>
    </xdr:pic>
    <xdr:clientData/>
  </xdr:twoCellAnchor>
  <xdr:twoCellAnchor editAs="oneCell">
    <xdr:from>
      <xdr:col>10</xdr:col>
      <xdr:colOff>1162050</xdr:colOff>
      <xdr:row>10</xdr:row>
      <xdr:rowOff>28575</xdr:rowOff>
    </xdr:from>
    <xdr:to>
      <xdr:col>10</xdr:col>
      <xdr:colOff>3105421</xdr:colOff>
      <xdr:row>10</xdr:row>
      <xdr:rowOff>2102861</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0" y="4381500"/>
          <a:ext cx="1943371" cy="2074286"/>
        </a:xfrm>
        <a:prstGeom prst="rect">
          <a:avLst/>
        </a:prstGeom>
        <a:noFill/>
        <a:ln>
          <a:noFill/>
        </a:ln>
      </xdr:spPr>
    </xdr:pic>
    <xdr:clientData/>
  </xdr:twoCellAnchor>
  <xdr:twoCellAnchor editAs="oneCell">
    <xdr:from>
      <xdr:col>10</xdr:col>
      <xdr:colOff>1266825</xdr:colOff>
      <xdr:row>11</xdr:row>
      <xdr:rowOff>66675</xdr:rowOff>
    </xdr:from>
    <xdr:to>
      <xdr:col>10</xdr:col>
      <xdr:colOff>3004920</xdr:colOff>
      <xdr:row>11</xdr:row>
      <xdr:rowOff>2091020</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630775" y="6572250"/>
          <a:ext cx="1738095" cy="2024345"/>
        </a:xfrm>
        <a:prstGeom prst="rect">
          <a:avLst/>
        </a:prstGeom>
        <a:noFill/>
        <a:ln>
          <a:noFill/>
        </a:ln>
      </xdr:spPr>
    </xdr:pic>
    <xdr:clientData/>
  </xdr:twoCellAnchor>
  <xdr:twoCellAnchor editAs="oneCell">
    <xdr:from>
      <xdr:col>10</xdr:col>
      <xdr:colOff>1028700</xdr:colOff>
      <xdr:row>12</xdr:row>
      <xdr:rowOff>142875</xdr:rowOff>
    </xdr:from>
    <xdr:to>
      <xdr:col>10</xdr:col>
      <xdr:colOff>2994934</xdr:colOff>
      <xdr:row>12</xdr:row>
      <xdr:rowOff>2023372</xdr:rowOff>
    </xdr:to>
    <xdr:pic>
      <xdr:nvPicPr>
        <xdr:cNvPr id="5" name="Imagen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392650" y="8848725"/>
          <a:ext cx="1966234" cy="1880497"/>
        </a:xfrm>
        <a:prstGeom prst="rect">
          <a:avLst/>
        </a:prstGeom>
        <a:noFill/>
        <a:ln>
          <a:noFill/>
        </a:ln>
      </xdr:spPr>
    </xdr:pic>
    <xdr:clientData/>
  </xdr:twoCellAnchor>
  <xdr:twoCellAnchor editAs="oneCell">
    <xdr:from>
      <xdr:col>10</xdr:col>
      <xdr:colOff>1104900</xdr:colOff>
      <xdr:row>13</xdr:row>
      <xdr:rowOff>47625</xdr:rowOff>
    </xdr:from>
    <xdr:to>
      <xdr:col>10</xdr:col>
      <xdr:colOff>3076328</xdr:colOff>
      <xdr:row>13</xdr:row>
      <xdr:rowOff>2070482</xdr:rowOff>
    </xdr:to>
    <xdr:pic>
      <xdr:nvPicPr>
        <xdr:cNvPr id="6" name="Imagen 5"/>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68850" y="10934700"/>
          <a:ext cx="1971428" cy="2022857"/>
        </a:xfrm>
        <a:prstGeom prst="rect">
          <a:avLst/>
        </a:prstGeom>
        <a:noFill/>
        <a:ln>
          <a:noFill/>
        </a:ln>
      </xdr:spPr>
    </xdr:pic>
    <xdr:clientData/>
  </xdr:twoCellAnchor>
  <xdr:twoCellAnchor editAs="oneCell">
    <xdr:from>
      <xdr:col>10</xdr:col>
      <xdr:colOff>1238250</xdr:colOff>
      <xdr:row>14</xdr:row>
      <xdr:rowOff>85725</xdr:rowOff>
    </xdr:from>
    <xdr:to>
      <xdr:col>10</xdr:col>
      <xdr:colOff>2833910</xdr:colOff>
      <xdr:row>14</xdr:row>
      <xdr:rowOff>1771440</xdr:rowOff>
    </xdr:to>
    <xdr:pic>
      <xdr:nvPicPr>
        <xdr:cNvPr id="7" name="Imagen 6"/>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602200" y="13096875"/>
          <a:ext cx="1595660" cy="1685715"/>
        </a:xfrm>
        <a:prstGeom prst="rect">
          <a:avLst/>
        </a:prstGeom>
        <a:noFill/>
        <a:ln>
          <a:noFill/>
        </a:ln>
      </xdr:spPr>
    </xdr:pic>
    <xdr:clientData/>
  </xdr:twoCellAnchor>
  <xdr:twoCellAnchor editAs="oneCell">
    <xdr:from>
      <xdr:col>10</xdr:col>
      <xdr:colOff>295275</xdr:colOff>
      <xdr:row>16</xdr:row>
      <xdr:rowOff>133350</xdr:rowOff>
    </xdr:from>
    <xdr:to>
      <xdr:col>10</xdr:col>
      <xdr:colOff>4033840</xdr:colOff>
      <xdr:row>16</xdr:row>
      <xdr:rowOff>1762096</xdr:rowOff>
    </xdr:to>
    <xdr:pic>
      <xdr:nvPicPr>
        <xdr:cNvPr id="9" name="Imagen 8"/>
        <xdr:cNvPicPr>
          <a:picLocks noChangeAspect="1"/>
        </xdr:cNvPicPr>
      </xdr:nvPicPr>
      <xdr:blipFill>
        <a:blip xmlns:r="http://schemas.openxmlformats.org/officeDocument/2006/relationships" r:embed="rId7"/>
        <a:stretch>
          <a:fillRect/>
        </a:stretch>
      </xdr:blipFill>
      <xdr:spPr>
        <a:xfrm>
          <a:off x="16659225" y="17259300"/>
          <a:ext cx="3738565" cy="1628746"/>
        </a:xfrm>
        <a:prstGeom prst="rect">
          <a:avLst/>
        </a:prstGeom>
      </xdr:spPr>
    </xdr:pic>
    <xdr:clientData/>
  </xdr:twoCellAnchor>
  <xdr:twoCellAnchor editAs="oneCell">
    <xdr:from>
      <xdr:col>10</xdr:col>
      <xdr:colOff>381000</xdr:colOff>
      <xdr:row>17</xdr:row>
      <xdr:rowOff>76200</xdr:rowOff>
    </xdr:from>
    <xdr:to>
      <xdr:col>10</xdr:col>
      <xdr:colOff>4064794</xdr:colOff>
      <xdr:row>17</xdr:row>
      <xdr:rowOff>2381250</xdr:rowOff>
    </xdr:to>
    <xdr:pic>
      <xdr:nvPicPr>
        <xdr:cNvPr id="10" name="Imagen 9"/>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728281" y="19138106"/>
          <a:ext cx="3683794"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619125</xdr:colOff>
      <xdr:row>20</xdr:row>
      <xdr:rowOff>83344</xdr:rowOff>
    </xdr:from>
    <xdr:to>
      <xdr:col>10</xdr:col>
      <xdr:colOff>3852459</xdr:colOff>
      <xdr:row>20</xdr:row>
      <xdr:rowOff>1940978</xdr:rowOff>
    </xdr:to>
    <xdr:pic>
      <xdr:nvPicPr>
        <xdr:cNvPr id="13" name="Imagen 12"/>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966406" y="25681782"/>
          <a:ext cx="3233334" cy="1857634"/>
        </a:xfrm>
        <a:prstGeom prst="rect">
          <a:avLst/>
        </a:prstGeom>
        <a:noFill/>
        <a:ln>
          <a:noFill/>
        </a:ln>
      </xdr:spPr>
    </xdr:pic>
    <xdr:clientData/>
  </xdr:twoCellAnchor>
  <xdr:twoCellAnchor editAs="oneCell">
    <xdr:from>
      <xdr:col>10</xdr:col>
      <xdr:colOff>762000</xdr:colOff>
      <xdr:row>23</xdr:row>
      <xdr:rowOff>83345</xdr:rowOff>
    </xdr:from>
    <xdr:to>
      <xdr:col>10</xdr:col>
      <xdr:colOff>3341048</xdr:colOff>
      <xdr:row>23</xdr:row>
      <xdr:rowOff>1755726</xdr:rowOff>
    </xdr:to>
    <xdr:pic>
      <xdr:nvPicPr>
        <xdr:cNvPr id="16" name="Imagen 15"/>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7109281" y="32063533"/>
          <a:ext cx="2579048" cy="1672381"/>
        </a:xfrm>
        <a:prstGeom prst="rect">
          <a:avLst/>
        </a:prstGeom>
        <a:noFill/>
        <a:ln>
          <a:noFill/>
        </a:ln>
      </xdr:spPr>
    </xdr:pic>
    <xdr:clientData/>
  </xdr:twoCellAnchor>
  <xdr:twoCellAnchor editAs="oneCell">
    <xdr:from>
      <xdr:col>10</xdr:col>
      <xdr:colOff>595313</xdr:colOff>
      <xdr:row>25</xdr:row>
      <xdr:rowOff>107156</xdr:rowOff>
    </xdr:from>
    <xdr:to>
      <xdr:col>10</xdr:col>
      <xdr:colOff>3654361</xdr:colOff>
      <xdr:row>25</xdr:row>
      <xdr:rowOff>1650421</xdr:rowOff>
    </xdr:to>
    <xdr:pic>
      <xdr:nvPicPr>
        <xdr:cNvPr id="18" name="Imagen 17"/>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942594" y="36373594"/>
          <a:ext cx="3059048" cy="1543265"/>
        </a:xfrm>
        <a:prstGeom prst="rect">
          <a:avLst/>
        </a:prstGeom>
        <a:noFill/>
        <a:ln>
          <a:noFill/>
        </a:ln>
      </xdr:spPr>
    </xdr:pic>
    <xdr:clientData/>
  </xdr:twoCellAnchor>
  <xdr:twoCellAnchor editAs="oneCell">
    <xdr:from>
      <xdr:col>10</xdr:col>
      <xdr:colOff>119063</xdr:colOff>
      <xdr:row>26</xdr:row>
      <xdr:rowOff>95250</xdr:rowOff>
    </xdr:from>
    <xdr:to>
      <xdr:col>10</xdr:col>
      <xdr:colOff>4012407</xdr:colOff>
      <xdr:row>26</xdr:row>
      <xdr:rowOff>1764263</xdr:rowOff>
    </xdr:to>
    <xdr:pic>
      <xdr:nvPicPr>
        <xdr:cNvPr id="19" name="Imagen 18"/>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7168813" y="39409688"/>
          <a:ext cx="3893344" cy="1669013"/>
        </a:xfrm>
        <a:prstGeom prst="rect">
          <a:avLst/>
        </a:prstGeom>
        <a:noFill/>
        <a:ln>
          <a:noFill/>
        </a:ln>
      </xdr:spPr>
    </xdr:pic>
    <xdr:clientData/>
  </xdr:twoCellAnchor>
  <xdr:twoCellAnchor editAs="oneCell">
    <xdr:from>
      <xdr:col>10</xdr:col>
      <xdr:colOff>762000</xdr:colOff>
      <xdr:row>32</xdr:row>
      <xdr:rowOff>107157</xdr:rowOff>
    </xdr:from>
    <xdr:to>
      <xdr:col>10</xdr:col>
      <xdr:colOff>3726656</xdr:colOff>
      <xdr:row>32</xdr:row>
      <xdr:rowOff>1738312</xdr:rowOff>
    </xdr:to>
    <xdr:pic>
      <xdr:nvPicPr>
        <xdr:cNvPr id="25" name="Imagen 24"/>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7811750" y="52720876"/>
          <a:ext cx="2964656" cy="1631155"/>
        </a:xfrm>
        <a:prstGeom prst="rect">
          <a:avLst/>
        </a:prstGeom>
        <a:noFill/>
        <a:ln>
          <a:noFill/>
        </a:ln>
      </xdr:spPr>
    </xdr:pic>
    <xdr:clientData/>
  </xdr:twoCellAnchor>
  <xdr:twoCellAnchor editAs="oneCell">
    <xdr:from>
      <xdr:col>10</xdr:col>
      <xdr:colOff>464344</xdr:colOff>
      <xdr:row>31</xdr:row>
      <xdr:rowOff>202406</xdr:rowOff>
    </xdr:from>
    <xdr:to>
      <xdr:col>10</xdr:col>
      <xdr:colOff>3520390</xdr:colOff>
      <xdr:row>31</xdr:row>
      <xdr:rowOff>1753292</xdr:rowOff>
    </xdr:to>
    <xdr:pic>
      <xdr:nvPicPr>
        <xdr:cNvPr id="26" name="Imagen 25"/>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811625" y="48744187"/>
          <a:ext cx="3056046" cy="1550886"/>
        </a:xfrm>
        <a:prstGeom prst="rect">
          <a:avLst/>
        </a:prstGeom>
        <a:noFill/>
        <a:ln>
          <a:noFill/>
        </a:ln>
      </xdr:spPr>
    </xdr:pic>
    <xdr:clientData/>
  </xdr:twoCellAnchor>
  <xdr:twoCellAnchor editAs="oneCell">
    <xdr:from>
      <xdr:col>10</xdr:col>
      <xdr:colOff>119062</xdr:colOff>
      <xdr:row>29</xdr:row>
      <xdr:rowOff>119064</xdr:rowOff>
    </xdr:from>
    <xdr:to>
      <xdr:col>10</xdr:col>
      <xdr:colOff>4298156</xdr:colOff>
      <xdr:row>29</xdr:row>
      <xdr:rowOff>1791445</xdr:rowOff>
    </xdr:to>
    <xdr:pic>
      <xdr:nvPicPr>
        <xdr:cNvPr id="28" name="Imagen 27"/>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7168812" y="46446283"/>
          <a:ext cx="4179094" cy="1672381"/>
        </a:xfrm>
        <a:prstGeom prst="rect">
          <a:avLst/>
        </a:prstGeom>
        <a:noFill/>
        <a:ln>
          <a:noFill/>
        </a:ln>
      </xdr:spPr>
    </xdr:pic>
    <xdr:clientData/>
  </xdr:twoCellAnchor>
  <xdr:twoCellAnchor editAs="oneCell">
    <xdr:from>
      <xdr:col>10</xdr:col>
      <xdr:colOff>1238253</xdr:colOff>
      <xdr:row>15</xdr:row>
      <xdr:rowOff>95252</xdr:rowOff>
    </xdr:from>
    <xdr:to>
      <xdr:col>10</xdr:col>
      <xdr:colOff>3356348</xdr:colOff>
      <xdr:row>15</xdr:row>
      <xdr:rowOff>2564477</xdr:rowOff>
    </xdr:to>
    <xdr:pic>
      <xdr:nvPicPr>
        <xdr:cNvPr id="29" name="Imagen 28"/>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7585534" y="14989971"/>
          <a:ext cx="2118095" cy="2469225"/>
        </a:xfrm>
        <a:prstGeom prst="rect">
          <a:avLst/>
        </a:prstGeom>
        <a:noFill/>
        <a:ln>
          <a:noFill/>
        </a:ln>
      </xdr:spPr>
    </xdr:pic>
    <xdr:clientData/>
  </xdr:twoCellAnchor>
  <xdr:twoCellAnchor editAs="oneCell">
    <xdr:from>
      <xdr:col>10</xdr:col>
      <xdr:colOff>1154907</xdr:colOff>
      <xdr:row>21</xdr:row>
      <xdr:rowOff>59532</xdr:rowOff>
    </xdr:from>
    <xdr:to>
      <xdr:col>10</xdr:col>
      <xdr:colOff>3336132</xdr:colOff>
      <xdr:row>21</xdr:row>
      <xdr:rowOff>3355182</xdr:rowOff>
    </xdr:to>
    <xdr:pic>
      <xdr:nvPicPr>
        <xdr:cNvPr id="32" name="Imagen 3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8204657" y="28194001"/>
          <a:ext cx="2181225" cy="3295650"/>
        </a:xfrm>
        <a:prstGeom prst="rect">
          <a:avLst/>
        </a:prstGeom>
        <a:noFill/>
        <a:ln>
          <a:noFill/>
        </a:ln>
      </xdr:spPr>
    </xdr:pic>
    <xdr:clientData/>
  </xdr:twoCellAnchor>
  <xdr:twoCellAnchor editAs="oneCell">
    <xdr:from>
      <xdr:col>10</xdr:col>
      <xdr:colOff>559593</xdr:colOff>
      <xdr:row>24</xdr:row>
      <xdr:rowOff>119062</xdr:rowOff>
    </xdr:from>
    <xdr:to>
      <xdr:col>10</xdr:col>
      <xdr:colOff>3883818</xdr:colOff>
      <xdr:row>24</xdr:row>
      <xdr:rowOff>2452687</xdr:rowOff>
    </xdr:to>
    <xdr:pic>
      <xdr:nvPicPr>
        <xdr:cNvPr id="33" name="Imagen 32"/>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7609343" y="35123437"/>
          <a:ext cx="3324225" cy="2333625"/>
        </a:xfrm>
        <a:prstGeom prst="rect">
          <a:avLst/>
        </a:prstGeom>
        <a:noFill/>
        <a:ln>
          <a:noFill/>
        </a:ln>
      </xdr:spPr>
    </xdr:pic>
    <xdr:clientData/>
  </xdr:twoCellAnchor>
  <xdr:twoCellAnchor editAs="oneCell">
    <xdr:from>
      <xdr:col>10</xdr:col>
      <xdr:colOff>619126</xdr:colOff>
      <xdr:row>30</xdr:row>
      <xdr:rowOff>59532</xdr:rowOff>
    </xdr:from>
    <xdr:to>
      <xdr:col>10</xdr:col>
      <xdr:colOff>3762376</xdr:colOff>
      <xdr:row>30</xdr:row>
      <xdr:rowOff>2288382</xdr:rowOff>
    </xdr:to>
    <xdr:pic>
      <xdr:nvPicPr>
        <xdr:cNvPr id="36" name="Imagen 35"/>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7668876" y="48339376"/>
          <a:ext cx="3143250" cy="2228850"/>
        </a:xfrm>
        <a:prstGeom prst="rect">
          <a:avLst/>
        </a:prstGeom>
        <a:noFill/>
        <a:ln>
          <a:noFill/>
        </a:ln>
      </xdr:spPr>
    </xdr:pic>
    <xdr:clientData/>
  </xdr:twoCellAnchor>
  <xdr:twoCellAnchor editAs="oneCell">
    <xdr:from>
      <xdr:col>10</xdr:col>
      <xdr:colOff>1285875</xdr:colOff>
      <xdr:row>27</xdr:row>
      <xdr:rowOff>83343</xdr:rowOff>
    </xdr:from>
    <xdr:to>
      <xdr:col>10</xdr:col>
      <xdr:colOff>3267075</xdr:colOff>
      <xdr:row>27</xdr:row>
      <xdr:rowOff>3140868</xdr:rowOff>
    </xdr:to>
    <xdr:pic>
      <xdr:nvPicPr>
        <xdr:cNvPr id="38" name="Imagen 37"/>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8335625" y="41278968"/>
          <a:ext cx="1981200" cy="3057525"/>
        </a:xfrm>
        <a:prstGeom prst="rect">
          <a:avLst/>
        </a:prstGeom>
        <a:noFill/>
        <a:ln>
          <a:noFill/>
        </a:ln>
      </xdr:spPr>
    </xdr:pic>
    <xdr:clientData/>
  </xdr:twoCellAnchor>
  <xdr:twoCellAnchor editAs="oneCell">
    <xdr:from>
      <xdr:col>10</xdr:col>
      <xdr:colOff>1047750</xdr:colOff>
      <xdr:row>18</xdr:row>
      <xdr:rowOff>71437</xdr:rowOff>
    </xdr:from>
    <xdr:to>
      <xdr:col>10</xdr:col>
      <xdr:colOff>3181350</xdr:colOff>
      <xdr:row>18</xdr:row>
      <xdr:rowOff>2566987</xdr:rowOff>
    </xdr:to>
    <xdr:pic>
      <xdr:nvPicPr>
        <xdr:cNvPr id="30" name="Imagen 29"/>
        <xdr:cNvPicPr>
          <a:picLocks noChangeAspect="1"/>
        </xdr:cNvPicPr>
      </xdr:nvPicPr>
      <xdr:blipFill>
        <a:blip xmlns:r="http://schemas.openxmlformats.org/officeDocument/2006/relationships" r:embed="rId21"/>
        <a:stretch>
          <a:fillRect/>
        </a:stretch>
      </xdr:blipFill>
      <xdr:spPr>
        <a:xfrm>
          <a:off x="18097500" y="22109906"/>
          <a:ext cx="2133600" cy="2495550"/>
        </a:xfrm>
        <a:prstGeom prst="rect">
          <a:avLst/>
        </a:prstGeom>
      </xdr:spPr>
    </xdr:pic>
    <xdr:clientData/>
  </xdr:twoCellAnchor>
  <xdr:twoCellAnchor editAs="oneCell">
    <xdr:from>
      <xdr:col>10</xdr:col>
      <xdr:colOff>428625</xdr:colOff>
      <xdr:row>19</xdr:row>
      <xdr:rowOff>107157</xdr:rowOff>
    </xdr:from>
    <xdr:to>
      <xdr:col>10</xdr:col>
      <xdr:colOff>3675062</xdr:colOff>
      <xdr:row>19</xdr:row>
      <xdr:rowOff>1386336</xdr:rowOff>
    </xdr:to>
    <xdr:pic>
      <xdr:nvPicPr>
        <xdr:cNvPr id="34" name="Imagen 33"/>
        <xdr:cNvPicPr>
          <a:picLocks noChangeAspect="1"/>
        </xdr:cNvPicPr>
      </xdr:nvPicPr>
      <xdr:blipFill>
        <a:blip xmlns:r="http://schemas.openxmlformats.org/officeDocument/2006/relationships" r:embed="rId22"/>
        <a:stretch>
          <a:fillRect/>
        </a:stretch>
      </xdr:blipFill>
      <xdr:spPr>
        <a:xfrm>
          <a:off x="17478375" y="24776907"/>
          <a:ext cx="3246437" cy="1279179"/>
        </a:xfrm>
        <a:prstGeom prst="rect">
          <a:avLst/>
        </a:prstGeom>
      </xdr:spPr>
    </xdr:pic>
    <xdr:clientData/>
  </xdr:twoCellAnchor>
  <xdr:twoCellAnchor editAs="oneCell">
    <xdr:from>
      <xdr:col>10</xdr:col>
      <xdr:colOff>476249</xdr:colOff>
      <xdr:row>22</xdr:row>
      <xdr:rowOff>83344</xdr:rowOff>
    </xdr:from>
    <xdr:to>
      <xdr:col>10</xdr:col>
      <xdr:colOff>3440906</xdr:colOff>
      <xdr:row>22</xdr:row>
      <xdr:rowOff>1633730</xdr:rowOff>
    </xdr:to>
    <xdr:pic>
      <xdr:nvPicPr>
        <xdr:cNvPr id="37" name="Imagen 36"/>
        <xdr:cNvPicPr>
          <a:picLocks noChangeAspect="1"/>
        </xdr:cNvPicPr>
      </xdr:nvPicPr>
      <xdr:blipFill>
        <a:blip xmlns:r="http://schemas.openxmlformats.org/officeDocument/2006/relationships" r:embed="rId23"/>
        <a:stretch>
          <a:fillRect/>
        </a:stretch>
      </xdr:blipFill>
      <xdr:spPr>
        <a:xfrm>
          <a:off x="17525999" y="31623000"/>
          <a:ext cx="2964657" cy="1550386"/>
        </a:xfrm>
        <a:prstGeom prst="rect">
          <a:avLst/>
        </a:prstGeom>
      </xdr:spPr>
    </xdr:pic>
    <xdr:clientData/>
  </xdr:twoCellAnchor>
  <xdr:twoCellAnchor editAs="oneCell">
    <xdr:from>
      <xdr:col>10</xdr:col>
      <xdr:colOff>392906</xdr:colOff>
      <xdr:row>28</xdr:row>
      <xdr:rowOff>119062</xdr:rowOff>
    </xdr:from>
    <xdr:to>
      <xdr:col>10</xdr:col>
      <xdr:colOff>3643312</xdr:colOff>
      <xdr:row>28</xdr:row>
      <xdr:rowOff>1780470</xdr:rowOff>
    </xdr:to>
    <xdr:pic>
      <xdr:nvPicPr>
        <xdr:cNvPr id="39" name="Imagen 38"/>
        <xdr:cNvPicPr>
          <a:picLocks noChangeAspect="1"/>
        </xdr:cNvPicPr>
      </xdr:nvPicPr>
      <xdr:blipFill>
        <a:blip xmlns:r="http://schemas.openxmlformats.org/officeDocument/2006/relationships" r:embed="rId24"/>
        <a:stretch>
          <a:fillRect/>
        </a:stretch>
      </xdr:blipFill>
      <xdr:spPr>
        <a:xfrm>
          <a:off x="17442656" y="44600812"/>
          <a:ext cx="3250406" cy="1661408"/>
        </a:xfrm>
        <a:prstGeom prst="rect">
          <a:avLst/>
        </a:prstGeom>
      </xdr:spPr>
    </xdr:pic>
    <xdr:clientData/>
  </xdr:twoCellAnchor>
  <xdr:twoCellAnchor editAs="oneCell">
    <xdr:from>
      <xdr:col>10</xdr:col>
      <xdr:colOff>547687</xdr:colOff>
      <xdr:row>34</xdr:row>
      <xdr:rowOff>166685</xdr:rowOff>
    </xdr:from>
    <xdr:to>
      <xdr:col>10</xdr:col>
      <xdr:colOff>2500311</xdr:colOff>
      <xdr:row>34</xdr:row>
      <xdr:rowOff>1540256</xdr:rowOff>
    </xdr:to>
    <xdr:pic>
      <xdr:nvPicPr>
        <xdr:cNvPr id="40" name="Imagen 39"/>
        <xdr:cNvPicPr>
          <a:picLocks noChangeAspect="1"/>
        </xdr:cNvPicPr>
      </xdr:nvPicPr>
      <xdr:blipFill rotWithShape="1">
        <a:blip xmlns:r="http://schemas.openxmlformats.org/officeDocument/2006/relationships" r:embed="rId25">
          <a:extLst>
            <a:ext uri="{28A0092B-C50C-407E-A947-70E740481C1C}">
              <a14:useLocalDpi xmlns:a14="http://schemas.microsoft.com/office/drawing/2010/main" val="0"/>
            </a:ext>
          </a:extLst>
        </a:blip>
        <a:srcRect l="5229" t="8821" b="16206"/>
        <a:stretch/>
      </xdr:blipFill>
      <xdr:spPr>
        <a:xfrm>
          <a:off x="17597437" y="56399904"/>
          <a:ext cx="1952624" cy="1373571"/>
        </a:xfrm>
        <a:prstGeom prst="rect">
          <a:avLst/>
        </a:prstGeom>
      </xdr:spPr>
    </xdr:pic>
    <xdr:clientData/>
  </xdr:twoCellAnchor>
  <xdr:twoCellAnchor editAs="oneCell">
    <xdr:from>
      <xdr:col>10</xdr:col>
      <xdr:colOff>357188</xdr:colOff>
      <xdr:row>33</xdr:row>
      <xdr:rowOff>47625</xdr:rowOff>
    </xdr:from>
    <xdr:to>
      <xdr:col>10</xdr:col>
      <xdr:colOff>2059781</xdr:colOff>
      <xdr:row>33</xdr:row>
      <xdr:rowOff>1561579</xdr:rowOff>
    </xdr:to>
    <xdr:pic>
      <xdr:nvPicPr>
        <xdr:cNvPr id="41" name="Imagen 40"/>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7406938" y="54685406"/>
          <a:ext cx="1702593" cy="1513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33" activePane="bottomLeft" state="frozen"/>
      <selection pane="bottomLeft" activeCell="J36" sqref="J3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4" style="15" customWidth="1"/>
    <col min="11" max="11" width="56.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3" t="s">
        <v>21</v>
      </c>
      <c r="D2" s="84"/>
      <c r="F2" s="76" t="s">
        <v>0</v>
      </c>
      <c r="G2" s="77"/>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5">
        <v>10</v>
      </c>
      <c r="D3" s="86"/>
      <c r="F3" s="78"/>
      <c r="G3" s="79"/>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5" t="s">
        <v>187</v>
      </c>
      <c r="D4" s="86"/>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7" t="s">
        <v>213</v>
      </c>
      <c r="D5" s="88"/>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2" t="s">
        <v>214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74.75" customHeight="1" x14ac:dyDescent="0.25">
      <c r="A10" s="12" t="str">
        <f>IF(OR(B10&lt;&gt;"",J10&lt;&gt;""),"IMG01","")</f>
        <v>IMG01</v>
      </c>
      <c r="B10" s="62" t="s">
        <v>217</v>
      </c>
      <c r="C10" s="20" t="str">
        <f t="shared" ref="C10:C41" si="0">IF(OR(B10&lt;&gt;"",J10&lt;&gt;""),IF($G$4="Recurso",CONCATENATE($G$4," ",$G$5),$G$4),"")</f>
        <v>Recurso F6</v>
      </c>
      <c r="D10" s="63" t="s">
        <v>188</v>
      </c>
      <c r="E10" s="63" t="s">
        <v>150</v>
      </c>
      <c r="F10" s="13" t="str">
        <f t="shared" ref="F10" ca="1" si="1">IF(OR(B10&lt;&gt;"",J10&lt;&gt;""),CONCATENATE($C$7,"_",$A10,IF($G$4="Cuaderno de Estudio","_small",CONCATENATE(IF(I10="","","n"),IF(LEFT($G$5,1)="F",".jpg",".png")))),"")</f>
        <v>MA_10_03_CO_REC10_IMG01.jpg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189</v>
      </c>
      <c r="K10" s="64"/>
      <c r="O10" s="2" t="str">
        <f>'Definición técnica de imagenes'!A12</f>
        <v>M12D</v>
      </c>
    </row>
    <row r="11" spans="1:16" s="11" customFormat="1" ht="169.5" customHeight="1" x14ac:dyDescent="0.25">
      <c r="A11" s="12" t="str">
        <f t="shared" ref="A11:A18" si="3">IF(OR(B11&lt;&gt;"",J11&lt;&gt;""),CONCATENATE(LEFT(A10,3),IF(MID(A10,4,2)+1&lt;10,CONCATENATE("0",MID(A10,4,2)+1))),"")</f>
        <v>IMG02</v>
      </c>
      <c r="B11" s="62" t="s">
        <v>217</v>
      </c>
      <c r="C11" s="20" t="str">
        <f t="shared" si="0"/>
        <v>Recurso F6</v>
      </c>
      <c r="D11" s="63" t="s">
        <v>188</v>
      </c>
      <c r="E11" s="63" t="s">
        <v>150</v>
      </c>
      <c r="F11" s="13" t="str">
        <f t="shared" ref="F11:F74" ca="1" si="4">IF(OR(B11&lt;&gt;"",J11&lt;&gt;""),CONCATENATE($C$7,"_",$A11,IF($G$4="Cuaderno de Estudio","_small",CONCATENATE(IF(I11="","","n"),IF(LEFT($G$5,1)="F",".jpg",".png")))),"")</f>
        <v>MA_10_03_CO_REC10_IMG02.jpg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190</v>
      </c>
      <c r="K11" s="65"/>
      <c r="O11" s="2" t="str">
        <f>'Definición técnica de imagenes'!A13</f>
        <v>M101</v>
      </c>
    </row>
    <row r="12" spans="1:16" s="11" customFormat="1" ht="173.25" customHeight="1" x14ac:dyDescent="0.25">
      <c r="A12" s="12" t="str">
        <f t="shared" si="3"/>
        <v>IMG03</v>
      </c>
      <c r="B12" s="62" t="s">
        <v>217</v>
      </c>
      <c r="C12" s="20" t="str">
        <f t="shared" si="0"/>
        <v>Recurso F6</v>
      </c>
      <c r="D12" s="63" t="s">
        <v>188</v>
      </c>
      <c r="E12" s="63" t="s">
        <v>150</v>
      </c>
      <c r="F12" s="13" t="str">
        <f t="shared" ca="1" si="4"/>
        <v>MA_10_03_CO_REC10_IMG03.jpg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191</v>
      </c>
      <c r="K12" s="64"/>
      <c r="O12" s="2" t="str">
        <f>'Definición técnica de imagenes'!A18</f>
        <v>Diaporama F1</v>
      </c>
    </row>
    <row r="13" spans="1:16" s="11" customFormat="1" ht="171.75" customHeight="1" x14ac:dyDescent="0.25">
      <c r="A13" s="12" t="str">
        <f t="shared" si="3"/>
        <v>IMG04</v>
      </c>
      <c r="B13" s="62" t="s">
        <v>217</v>
      </c>
      <c r="C13" s="20" t="str">
        <f t="shared" si="0"/>
        <v>Recurso F6</v>
      </c>
      <c r="D13" s="63" t="s">
        <v>188</v>
      </c>
      <c r="E13" s="63" t="s">
        <v>150</v>
      </c>
      <c r="F13" s="13" t="str">
        <f t="shared" ca="1" si="4"/>
        <v>MA_10_03_CO_REC10_IMG04.jpg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193</v>
      </c>
      <c r="K13" s="64"/>
      <c r="O13" s="2" t="str">
        <f>'Definición técnica de imagenes'!A19</f>
        <v>F4</v>
      </c>
    </row>
    <row r="14" spans="1:16" s="11" customFormat="1" ht="167.25" customHeight="1" x14ac:dyDescent="0.25">
      <c r="A14" s="12" t="str">
        <f t="shared" si="3"/>
        <v>IMG05</v>
      </c>
      <c r="B14" s="62" t="s">
        <v>217</v>
      </c>
      <c r="C14" s="20" t="str">
        <f t="shared" si="0"/>
        <v>Recurso F6</v>
      </c>
      <c r="D14" s="63" t="s">
        <v>188</v>
      </c>
      <c r="E14" s="63" t="s">
        <v>150</v>
      </c>
      <c r="F14" s="13" t="str">
        <f t="shared" ca="1" si="4"/>
        <v>MA_10_03_CO_REC10_IMG05.jpg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194</v>
      </c>
      <c r="K14" s="64"/>
      <c r="O14" s="2" t="str">
        <f>'Definición técnica de imagenes'!A22</f>
        <v>F6</v>
      </c>
    </row>
    <row r="15" spans="1:16" s="11" customFormat="1" ht="147" customHeight="1" x14ac:dyDescent="0.25">
      <c r="A15" s="12" t="str">
        <f t="shared" si="3"/>
        <v>IMG06</v>
      </c>
      <c r="B15" s="62" t="s">
        <v>217</v>
      </c>
      <c r="C15" s="20" t="str">
        <f t="shared" si="0"/>
        <v>Recurso F6</v>
      </c>
      <c r="D15" s="63" t="s">
        <v>188</v>
      </c>
      <c r="E15" s="63" t="s">
        <v>150</v>
      </c>
      <c r="F15" s="13" t="str">
        <f t="shared" ca="1" si="4"/>
        <v>MA_10_03_CO_REC10_IMG06.jpg</v>
      </c>
      <c r="G15" s="13" t="str">
        <f ca="1">IF($F15&lt;&gt;"",IF($G$4="Recurso",VLOOKUP($E15,OFFSET('Definición técnica de imagenes'!$A$1,MATCH($G$5,'Definición técnica de imagenes'!$A$1:$A$104,0)-1,1,COUNTIF('Definición técnica de imagenes'!$A$3:$A$102,$G$5),5),5,FALSE),'Definición técnica de imagenes'!$F$16),"")</f>
        <v>350 x 230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t="s">
        <v>192</v>
      </c>
      <c r="K15" s="66"/>
      <c r="O15" s="2" t="str">
        <f>'Definición técnica de imagenes'!A24</f>
        <v>F6B</v>
      </c>
    </row>
    <row r="16" spans="1:16" s="11" customFormat="1" ht="218.25" customHeight="1" x14ac:dyDescent="0.3">
      <c r="A16" s="12" t="str">
        <f t="shared" si="3"/>
        <v>IMG07</v>
      </c>
      <c r="B16" s="62" t="s">
        <v>217</v>
      </c>
      <c r="C16" s="20" t="str">
        <f t="shared" si="0"/>
        <v>Recurso F6</v>
      </c>
      <c r="D16" s="63" t="s">
        <v>188</v>
      </c>
      <c r="E16" s="63" t="s">
        <v>155</v>
      </c>
      <c r="F16" s="13" t="str">
        <f t="shared" ca="1" si="4"/>
        <v>MA_10_03_CO_REC10_IMG07n.jpg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MA_10_03_CO_REC10_IMG07a.jpg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195</v>
      </c>
      <c r="K16" s="68"/>
      <c r="O16" s="2" t="str">
        <f>'Definición técnica de imagenes'!A25</f>
        <v>F7</v>
      </c>
    </row>
    <row r="17" spans="1:15" s="11" customFormat="1" ht="150.75" customHeight="1" x14ac:dyDescent="0.25">
      <c r="A17" s="12" t="str">
        <f t="shared" si="3"/>
        <v>IMG08</v>
      </c>
      <c r="B17" s="62" t="s">
        <v>217</v>
      </c>
      <c r="C17" s="20" t="str">
        <f t="shared" si="0"/>
        <v>Recurso F6</v>
      </c>
      <c r="D17" s="63" t="s">
        <v>188</v>
      </c>
      <c r="E17" s="63" t="s">
        <v>155</v>
      </c>
      <c r="F17" s="13" t="str">
        <f t="shared" ca="1" si="4"/>
        <v>MA_10_03_CO_REC10_IMG08n.jpg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MA_10_03_CO_REC10_IMG08a.jpg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196</v>
      </c>
      <c r="K17" s="66"/>
      <c r="O17" s="2" t="str">
        <f>'Definición técnica de imagenes'!A27</f>
        <v>F7B</v>
      </c>
    </row>
    <row r="18" spans="1:15" s="11" customFormat="1" ht="193.5" customHeight="1" x14ac:dyDescent="0.25">
      <c r="A18" s="12" t="str">
        <f t="shared" si="3"/>
        <v>IMG09</v>
      </c>
      <c r="B18" s="62" t="s">
        <v>217</v>
      </c>
      <c r="C18" s="20" t="str">
        <f t="shared" si="0"/>
        <v>Recurso F6</v>
      </c>
      <c r="D18" s="63" t="s">
        <v>188</v>
      </c>
      <c r="E18" s="63" t="s">
        <v>155</v>
      </c>
      <c r="F18" s="13" t="str">
        <f t="shared" ca="1" si="4"/>
        <v>MA_10_03_CO_REC10_IMG09n.jpg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MA_10_03_CO_REC10_IMG09a.jpg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197</v>
      </c>
      <c r="K18" s="66"/>
      <c r="O18" s="2" t="str">
        <f>'Definición técnica de imagenes'!A30</f>
        <v>F8</v>
      </c>
    </row>
    <row r="19" spans="1:15" s="11" customFormat="1" ht="207" customHeight="1" x14ac:dyDescent="0.3">
      <c r="A19" s="12" t="str">
        <f t="shared" ref="A19:A50" si="6">IF(OR(B19&lt;&gt;"",J19&lt;&gt;""),CONCATENATE(LEFT(A18,3),IF(MID(A18,4,2)+1&lt;10,CONCATENATE("0",MID(A18,4,2)+1),MID(A18,4,2)+1)),"")</f>
        <v>IMG10</v>
      </c>
      <c r="B19" s="62" t="s">
        <v>217</v>
      </c>
      <c r="C19" s="20" t="str">
        <f t="shared" si="0"/>
        <v>Recurso F6</v>
      </c>
      <c r="D19" s="63" t="s">
        <v>188</v>
      </c>
      <c r="E19" s="63" t="s">
        <v>155</v>
      </c>
      <c r="F19" s="13" t="str">
        <f t="shared" ca="1" si="4"/>
        <v>MA_10_03_CO_REC10_IMG10n.jpg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MA_10_03_CO_REC10_IMG10a.jpg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209</v>
      </c>
      <c r="K19" s="68"/>
      <c r="O19" s="2" t="str">
        <f>'Definición técnica de imagenes'!A31</f>
        <v>F10</v>
      </c>
    </row>
    <row r="20" spans="1:15" s="11" customFormat="1" ht="114.75" customHeight="1" x14ac:dyDescent="0.25">
      <c r="A20" s="12" t="str">
        <f t="shared" si="6"/>
        <v>IMG11</v>
      </c>
      <c r="B20" s="62" t="s">
        <v>217</v>
      </c>
      <c r="C20" s="20" t="str">
        <f t="shared" si="0"/>
        <v>Recurso F6</v>
      </c>
      <c r="D20" s="63" t="s">
        <v>188</v>
      </c>
      <c r="E20" s="63" t="s">
        <v>155</v>
      </c>
      <c r="F20" s="13" t="str">
        <f t="shared" ca="1" si="4"/>
        <v>MA_10_03_CO_REC10_IMG11n.jpg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MA_10_03_CO_REC10_IMG11a.jpg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6" t="s">
        <v>198</v>
      </c>
      <c r="K20" s="66"/>
      <c r="O20" s="2" t="str">
        <f>'Definición técnica de imagenes'!A32</f>
        <v>F10B</v>
      </c>
    </row>
    <row r="21" spans="1:15" s="11" customFormat="1" ht="158.25" customHeight="1" x14ac:dyDescent="0.25">
      <c r="A21" s="12" t="str">
        <f t="shared" si="6"/>
        <v>IMG12</v>
      </c>
      <c r="B21" s="62" t="s">
        <v>217</v>
      </c>
      <c r="C21" s="20" t="str">
        <f t="shared" si="0"/>
        <v>Recurso F6</v>
      </c>
      <c r="D21" s="63" t="s">
        <v>188</v>
      </c>
      <c r="E21" s="63" t="s">
        <v>155</v>
      </c>
      <c r="F21" s="13" t="str">
        <f t="shared" ca="1" si="4"/>
        <v>MA_10_03_CO_REC10_IMG12n.jpg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MA_10_03_CO_REC10_IMG12a.jpg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199</v>
      </c>
      <c r="K21" s="66"/>
      <c r="O21" s="2" t="str">
        <f>'Definición técnica de imagenes'!A33</f>
        <v>F11</v>
      </c>
    </row>
    <row r="22" spans="1:15" s="11" customFormat="1" ht="268.5" customHeight="1" x14ac:dyDescent="0.25">
      <c r="A22" s="12" t="str">
        <f t="shared" si="6"/>
        <v>IMG13</v>
      </c>
      <c r="B22" s="62" t="s">
        <v>217</v>
      </c>
      <c r="C22" s="20" t="str">
        <f t="shared" si="0"/>
        <v>Recurso F6</v>
      </c>
      <c r="D22" s="63" t="s">
        <v>188</v>
      </c>
      <c r="E22" s="63" t="s">
        <v>155</v>
      </c>
      <c r="F22" s="13" t="str">
        <f t="shared" ca="1" si="4"/>
        <v>MA_10_03_CO_REC10_IMG13n.jpg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MA_10_03_CO_REC10_IMG13a.jpg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7" t="s">
        <v>210</v>
      </c>
      <c r="K22" s="69"/>
      <c r="O22" s="2" t="str">
        <f>'Definición técnica de imagenes'!A34</f>
        <v>F12</v>
      </c>
    </row>
    <row r="23" spans="1:15" s="11" customFormat="1" ht="132" customHeight="1" x14ac:dyDescent="0.25">
      <c r="A23" s="12" t="str">
        <f t="shared" si="6"/>
        <v>IMG14</v>
      </c>
      <c r="B23" s="62" t="s">
        <v>217</v>
      </c>
      <c r="C23" s="20" t="str">
        <f t="shared" si="0"/>
        <v>Recurso F6</v>
      </c>
      <c r="D23" s="63" t="s">
        <v>188</v>
      </c>
      <c r="E23" s="63" t="s">
        <v>155</v>
      </c>
      <c r="F23" s="13" t="str">
        <f t="shared" ca="1" si="4"/>
        <v>MA_10_03_CO_REC10_IMG14n.jpg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MA_10_03_CO_REC10_IMG14a.jpg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6" t="s">
        <v>200</v>
      </c>
      <c r="K23" s="64"/>
      <c r="O23" s="2" t="str">
        <f>'Definición técnica de imagenes'!A35</f>
        <v>F13</v>
      </c>
    </row>
    <row r="24" spans="1:15" s="11" customFormat="1" ht="141" customHeight="1" x14ac:dyDescent="0.25">
      <c r="A24" s="12" t="str">
        <f t="shared" si="6"/>
        <v>IMG15</v>
      </c>
      <c r="B24" s="62" t="s">
        <v>217</v>
      </c>
      <c r="C24" s="20" t="str">
        <f t="shared" si="0"/>
        <v>Recurso F6</v>
      </c>
      <c r="D24" s="63" t="s">
        <v>188</v>
      </c>
      <c r="E24" s="63" t="s">
        <v>155</v>
      </c>
      <c r="F24" s="13" t="str">
        <f t="shared" ca="1" si="4"/>
        <v>MA_10_03_CO_REC10_IMG15n.jpg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MA_10_03_CO_REC10_IMG15a.jpg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6" t="s">
        <v>201</v>
      </c>
      <c r="K24" s="65"/>
      <c r="O24" s="2" t="str">
        <f>'Definición técnica de imagenes'!A37</f>
        <v>F13B</v>
      </c>
    </row>
    <row r="25" spans="1:15" s="11" customFormat="1" ht="196.5" customHeight="1" x14ac:dyDescent="0.25">
      <c r="A25" s="12" t="str">
        <f t="shared" si="6"/>
        <v>IMG16</v>
      </c>
      <c r="B25" s="62" t="s">
        <v>217</v>
      </c>
      <c r="C25" s="20" t="str">
        <f t="shared" si="0"/>
        <v>Recurso F6</v>
      </c>
      <c r="D25" s="63" t="s">
        <v>188</v>
      </c>
      <c r="E25" s="63" t="s">
        <v>155</v>
      </c>
      <c r="F25" s="13" t="str">
        <f t="shared" ca="1" si="4"/>
        <v>MA_10_03_CO_REC10_IMG16n.jpg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MA_10_03_CO_REC10_IMG16a.jpg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7" t="s">
        <v>211</v>
      </c>
      <c r="K25" s="64"/>
    </row>
    <row r="26" spans="1:15" s="11" customFormat="1" ht="142.5" customHeight="1" x14ac:dyDescent="0.25">
      <c r="A26" s="12" t="str">
        <f t="shared" si="6"/>
        <v>IMG17</v>
      </c>
      <c r="B26" s="62" t="s">
        <v>217</v>
      </c>
      <c r="C26" s="20" t="str">
        <f t="shared" si="0"/>
        <v>Recurso F6</v>
      </c>
      <c r="D26" s="63" t="s">
        <v>188</v>
      </c>
      <c r="E26" s="63" t="s">
        <v>155</v>
      </c>
      <c r="F26" s="13" t="str">
        <f t="shared" ca="1" si="4"/>
        <v>MA_10_03_CO_REC10_IMG17n.jpg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MA_10_03_CO_REC10_IMG17a.jpg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6" t="s">
        <v>202</v>
      </c>
      <c r="K26" s="64"/>
    </row>
    <row r="27" spans="1:15" s="11" customFormat="1" ht="148.5" customHeight="1" x14ac:dyDescent="0.25">
      <c r="A27" s="12" t="str">
        <f t="shared" si="6"/>
        <v>IMG18</v>
      </c>
      <c r="B27" s="62" t="s">
        <v>217</v>
      </c>
      <c r="C27" s="20" t="str">
        <f t="shared" si="0"/>
        <v>Recurso F6</v>
      </c>
      <c r="D27" s="63" t="s">
        <v>188</v>
      </c>
      <c r="E27" s="63" t="s">
        <v>155</v>
      </c>
      <c r="F27" s="13" t="str">
        <f t="shared" ca="1" si="4"/>
        <v>MA_10_03_CO_REC10_IMG18n.jpg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MA_10_03_CO_REC10_IMG18a.jpg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6" t="s">
        <v>203</v>
      </c>
      <c r="K27" s="64"/>
      <c r="O27" s="2"/>
    </row>
    <row r="28" spans="1:15" s="11" customFormat="1" ht="258.75" customHeight="1" x14ac:dyDescent="0.25">
      <c r="A28" s="12" t="str">
        <f t="shared" si="6"/>
        <v>IMG19</v>
      </c>
      <c r="B28" s="62" t="s">
        <v>217</v>
      </c>
      <c r="C28" s="20" t="str">
        <f t="shared" si="0"/>
        <v>Recurso F6</v>
      </c>
      <c r="D28" s="63" t="s">
        <v>188</v>
      </c>
      <c r="E28" s="63" t="s">
        <v>155</v>
      </c>
      <c r="F28" s="13" t="str">
        <f t="shared" ca="1" si="4"/>
        <v>MA_10_03_CO_REC10_IMG19n.jpg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MA_10_03_CO_REC10_IMG19a.jpg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7" t="s">
        <v>208</v>
      </c>
      <c r="K28" s="64"/>
    </row>
    <row r="29" spans="1:15" s="11" customFormat="1" ht="145.5" customHeight="1" x14ac:dyDescent="0.25">
      <c r="A29" s="12" t="str">
        <f t="shared" si="6"/>
        <v>IMG20</v>
      </c>
      <c r="B29" s="62" t="s">
        <v>217</v>
      </c>
      <c r="C29" s="20" t="str">
        <f t="shared" si="0"/>
        <v>Recurso F6</v>
      </c>
      <c r="D29" s="63" t="s">
        <v>188</v>
      </c>
      <c r="E29" s="63" t="s">
        <v>155</v>
      </c>
      <c r="F29" s="13" t="str">
        <f t="shared" ca="1" si="4"/>
        <v>MA_10_03_CO_REC10_IMG20n.jpg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MA_10_03_CO_REC10_IMG20a.jpg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6" t="s">
        <v>205</v>
      </c>
      <c r="K29" s="64"/>
    </row>
    <row r="30" spans="1:15" s="11" customFormat="1" ht="153.75" customHeight="1" x14ac:dyDescent="0.25">
      <c r="A30" s="12" t="str">
        <f t="shared" si="6"/>
        <v>IMG21</v>
      </c>
      <c r="B30" s="62" t="s">
        <v>217</v>
      </c>
      <c r="C30" s="20" t="str">
        <f t="shared" si="0"/>
        <v>Recurso F6</v>
      </c>
      <c r="D30" s="63" t="s">
        <v>188</v>
      </c>
      <c r="E30" s="63" t="s">
        <v>155</v>
      </c>
      <c r="F30" s="13" t="str">
        <f t="shared" ca="1" si="4"/>
        <v>MA_10_03_CO_REC10_IMG21n.jpg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MA_10_03_CO_REC10_IMG21a.jpg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6" t="s">
        <v>204</v>
      </c>
      <c r="K30" s="64"/>
    </row>
    <row r="31" spans="1:15" s="11" customFormat="1" ht="192.75" customHeight="1" x14ac:dyDescent="0.25">
      <c r="A31" s="12" t="str">
        <f t="shared" si="6"/>
        <v>IMG22</v>
      </c>
      <c r="B31" s="62" t="s">
        <v>217</v>
      </c>
      <c r="C31" s="20" t="str">
        <f t="shared" si="0"/>
        <v>Recurso F6</v>
      </c>
      <c r="D31" s="63" t="s">
        <v>188</v>
      </c>
      <c r="E31" s="63" t="s">
        <v>155</v>
      </c>
      <c r="F31" s="13" t="str">
        <f t="shared" ca="1" si="4"/>
        <v>MA_10_03_CO_REC10_IMG22n.jpg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MA_10_03_CO_REC10_IMG22a.jpg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7" t="s">
        <v>212</v>
      </c>
      <c r="K31" s="64"/>
    </row>
    <row r="32" spans="1:15" s="11" customFormat="1" ht="147.75" customHeight="1" x14ac:dyDescent="0.25">
      <c r="A32" s="12" t="str">
        <f t="shared" si="6"/>
        <v>IMG23</v>
      </c>
      <c r="B32" s="62" t="s">
        <v>217</v>
      </c>
      <c r="C32" s="20" t="str">
        <f t="shared" si="0"/>
        <v>Recurso F6</v>
      </c>
      <c r="D32" s="63" t="s">
        <v>188</v>
      </c>
      <c r="E32" s="63" t="s">
        <v>155</v>
      </c>
      <c r="F32" s="13" t="str">
        <f t="shared" ca="1" si="4"/>
        <v>MA_10_03_CO_REC10_IMG23n.jpg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t="shared" ca="1" si="5"/>
        <v>MA_10_03_CO_REC10_IMG23a.jpg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6" t="s">
        <v>207</v>
      </c>
      <c r="K32" s="64"/>
    </row>
    <row r="33" spans="1:15" s="11" customFormat="1" ht="159.75" customHeight="1" x14ac:dyDescent="0.25">
      <c r="A33" s="12" t="str">
        <f t="shared" si="6"/>
        <v>IMG24</v>
      </c>
      <c r="B33" s="62" t="s">
        <v>217</v>
      </c>
      <c r="C33" s="20" t="str">
        <f t="shared" si="0"/>
        <v>Recurso F6</v>
      </c>
      <c r="D33" s="63" t="s">
        <v>188</v>
      </c>
      <c r="E33" s="63" t="s">
        <v>155</v>
      </c>
      <c r="F33" s="13" t="str">
        <f t="shared" ca="1" si="4"/>
        <v>MA_10_03_CO_REC10_IMG24n.jpg</v>
      </c>
      <c r="G33" s="13" t="str">
        <f ca="1">IF($F33&lt;&gt;"",IF($G$4="Recurso",VLOOKUP($E33,OFFSET('Definición técnica de imagenes'!$A$1,MATCH($G$5,'Definición técnica de imagenes'!$A$1:$A$104,0)-1,1,COUNTIF('Definición técnica de imagenes'!$A$3:$A$102,$G$5),5),5,FALSE),'Definición técnica de imagenes'!$F$16),"")</f>
        <v>320 x 480 px</v>
      </c>
      <c r="H33" s="13" t="str">
        <f t="shared" ca="1" si="5"/>
        <v>MA_10_03_CO_REC10_IMG24a.jpg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458 px</v>
      </c>
      <c r="J33" s="66" t="s">
        <v>206</v>
      </c>
      <c r="K33" s="64"/>
    </row>
    <row r="34" spans="1:15" s="11" customFormat="1" ht="125.25" customHeight="1" x14ac:dyDescent="0.25">
      <c r="A34" s="12" t="str">
        <f t="shared" si="6"/>
        <v>IMG25</v>
      </c>
      <c r="B34" s="62" t="s">
        <v>217</v>
      </c>
      <c r="C34" s="20" t="str">
        <f t="shared" si="0"/>
        <v>Recurso F6</v>
      </c>
      <c r="D34" s="63" t="s">
        <v>188</v>
      </c>
      <c r="E34" s="63" t="s">
        <v>155</v>
      </c>
      <c r="F34" s="13" t="str">
        <f t="shared" ca="1" si="4"/>
        <v>MA_10_03_CO_REC10_IMG25n.jpg</v>
      </c>
      <c r="G34" s="13" t="str">
        <f ca="1">IF($F34&lt;&gt;"",IF($G$4="Recurso",VLOOKUP($E34,OFFSET('Definición técnica de imagenes'!$A$1,MATCH($G$5,'Definición técnica de imagenes'!$A$1:$A$104,0)-1,1,COUNTIF('Definición técnica de imagenes'!$A$3:$A$102,$G$5),5),5,FALSE),'Definición técnica de imagenes'!$F$16),"")</f>
        <v>320 x 480 px</v>
      </c>
      <c r="H34" s="13" t="str">
        <f t="shared" ca="1" si="5"/>
        <v>MA_10_03_CO_REC10_IMG25a.jpg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458 px</v>
      </c>
      <c r="J34" s="66" t="s">
        <v>215</v>
      </c>
      <c r="K34" s="64"/>
      <c r="O34" s="2"/>
    </row>
    <row r="35" spans="1:15" s="11" customFormat="1" ht="129.75" customHeight="1" x14ac:dyDescent="0.25">
      <c r="A35" s="12" t="str">
        <f t="shared" si="6"/>
        <v>IMG26</v>
      </c>
      <c r="B35" s="62" t="s">
        <v>217</v>
      </c>
      <c r="C35" s="20" t="str">
        <f t="shared" si="0"/>
        <v>Recurso F6</v>
      </c>
      <c r="D35" s="63" t="s">
        <v>188</v>
      </c>
      <c r="E35" s="63" t="s">
        <v>155</v>
      </c>
      <c r="F35" s="13" t="str">
        <f t="shared" ca="1" si="4"/>
        <v>MA_10_03_CO_REC10_IMG26n.jpg</v>
      </c>
      <c r="G35" s="13" t="str">
        <f ca="1">IF($F35&lt;&gt;"",IF($G$4="Recurso",VLOOKUP($E35,OFFSET('Definición técnica de imagenes'!$A$1,MATCH($G$5,'Definición técnica de imagenes'!$A$1:$A$104,0)-1,1,COUNTIF('Definición técnica de imagenes'!$A$3:$A$102,$G$5),5),5,FALSE),'Definición técnica de imagenes'!$F$16),"")</f>
        <v>320 x 480 px</v>
      </c>
      <c r="H35" s="13" t="str">
        <f t="shared" ca="1" si="5"/>
        <v>MA_10_03_CO_REC10_IMG26a.jpg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458 px</v>
      </c>
      <c r="J35" s="66" t="s">
        <v>216</v>
      </c>
      <c r="K35" s="65"/>
      <c r="O35" s="2"/>
    </row>
    <row r="36" spans="1:15" s="11" customFormat="1" ht="27" x14ac:dyDescent="0.25">
      <c r="A36" s="12" t="str">
        <f t="shared" si="6"/>
        <v>IMG27</v>
      </c>
      <c r="B36" s="62" t="s">
        <v>217</v>
      </c>
      <c r="C36" s="20" t="str">
        <f t="shared" si="0"/>
        <v>Recurso F6</v>
      </c>
      <c r="D36" s="63" t="s">
        <v>188</v>
      </c>
      <c r="E36" s="63" t="s">
        <v>155</v>
      </c>
      <c r="F36" s="13" t="str">
        <f t="shared" ca="1" si="4"/>
        <v>MA_10_03_CO_REC10_IMG27n.jpg</v>
      </c>
      <c r="G36" s="13" t="str">
        <f ca="1">IF($F36&lt;&gt;"",IF($G$4="Recurso",VLOOKUP($E36,OFFSET('Definición técnica de imagenes'!$A$1,MATCH($G$5,'Definición técnica de imagenes'!$A$1:$A$104,0)-1,1,COUNTIF('Definición técnica de imagenes'!$A$3:$A$102,$G$5),5),5,FALSE),'Definición técnica de imagenes'!$F$16),"")</f>
        <v>320 x 480 px</v>
      </c>
      <c r="H36" s="13" t="str">
        <f t="shared" ca="1" si="5"/>
        <v>MA_10_03_CO_REC10_IMG27a.jpg</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458 px</v>
      </c>
      <c r="J36" s="63" t="s">
        <v>218</v>
      </c>
      <c r="K36" s="65"/>
      <c r="O36" s="2"/>
    </row>
    <row r="37" spans="1:15" s="11" customFormat="1" ht="27" x14ac:dyDescent="0.25">
      <c r="A37" s="12" t="str">
        <f t="shared" si="6"/>
        <v>IMG28</v>
      </c>
      <c r="B37" s="62" t="s">
        <v>217</v>
      </c>
      <c r="C37" s="20" t="str">
        <f t="shared" si="0"/>
        <v>Recurso F6</v>
      </c>
      <c r="D37" s="63" t="s">
        <v>188</v>
      </c>
      <c r="E37" s="63" t="s">
        <v>155</v>
      </c>
      <c r="F37" s="13" t="str">
        <f t="shared" ca="1" si="4"/>
        <v>MA_10_03_CO_REC10_IMG28n.jpg</v>
      </c>
      <c r="G37" s="13" t="str">
        <f ca="1">IF($F37&lt;&gt;"",IF($G$4="Recurso",VLOOKUP($E37,OFFSET('Definición técnica de imagenes'!$A$1,MATCH($G$5,'Definición técnica de imagenes'!$A$1:$A$104,0)-1,1,COUNTIF('Definición técnica de imagenes'!$A$3:$A$102,$G$5),5),5,FALSE),'Definición técnica de imagenes'!$F$16),"")</f>
        <v>320 x 480 px</v>
      </c>
      <c r="H37" s="13" t="str">
        <f t="shared" ca="1" si="5"/>
        <v>MA_10_03_CO_REC10_IMG28a.jpg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458 px</v>
      </c>
      <c r="J37" s="63" t="s">
        <v>219</v>
      </c>
      <c r="K37" s="65"/>
    </row>
    <row r="38" spans="1:15" s="11" customFormat="1" ht="27" x14ac:dyDescent="0.25">
      <c r="A38" s="12" t="str">
        <f t="shared" si="6"/>
        <v>IMG29</v>
      </c>
      <c r="B38" s="62" t="s">
        <v>217</v>
      </c>
      <c r="C38" s="20" t="str">
        <f t="shared" si="0"/>
        <v>Recurso F6</v>
      </c>
      <c r="D38" s="63" t="s">
        <v>188</v>
      </c>
      <c r="E38" s="63" t="s">
        <v>155</v>
      </c>
      <c r="F38" s="13" t="str">
        <f t="shared" ca="1" si="4"/>
        <v>MA_10_03_CO_REC10_IMG29n.jpg</v>
      </c>
      <c r="G38" s="13" t="str">
        <f ca="1">IF($F38&lt;&gt;"",IF($G$4="Recurso",VLOOKUP($E38,OFFSET('Definición técnica de imagenes'!$A$1,MATCH($G$5,'Definición técnica de imagenes'!$A$1:$A$104,0)-1,1,COUNTIF('Definición técnica de imagenes'!$A$3:$A$102,$G$5),5),5,FALSE),'Definición técnica de imagenes'!$F$16),"")</f>
        <v>320 x 480 px</v>
      </c>
      <c r="H38" s="13" t="str">
        <f t="shared" ca="1" si="5"/>
        <v>MA_10_03_CO_REC10_IMG29a.jpg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458 px</v>
      </c>
      <c r="J38" s="63" t="s">
        <v>220</v>
      </c>
      <c r="K38" s="65"/>
    </row>
    <row r="39" spans="1:15" s="11" customFormat="1" ht="27" x14ac:dyDescent="0.25">
      <c r="A39" s="12" t="str">
        <f t="shared" si="6"/>
        <v>IMG30</v>
      </c>
      <c r="B39" s="62" t="s">
        <v>217</v>
      </c>
      <c r="C39" s="20" t="str">
        <f t="shared" si="0"/>
        <v>Recurso F6</v>
      </c>
      <c r="D39" s="63" t="s">
        <v>188</v>
      </c>
      <c r="E39" s="63" t="s">
        <v>155</v>
      </c>
      <c r="F39" s="13" t="str">
        <f t="shared" ca="1" si="4"/>
        <v>MA_10_03_CO_REC10_IMG30n.jpg</v>
      </c>
      <c r="G39" s="13" t="str">
        <f ca="1">IF($F39&lt;&gt;"",IF($G$4="Recurso",VLOOKUP($E39,OFFSET('Definición técnica de imagenes'!$A$1,MATCH($G$5,'Definición técnica de imagenes'!$A$1:$A$104,0)-1,1,COUNTIF('Definición técnica de imagenes'!$A$3:$A$102,$G$5),5),5,FALSE),'Definición técnica de imagenes'!$F$16),"")</f>
        <v>320 x 480 px</v>
      </c>
      <c r="H39" s="13" t="str">
        <f t="shared" ca="1" si="5"/>
        <v>MA_10_03_CO_REC10_IMG30a.jpg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458 px</v>
      </c>
      <c r="J39" s="63" t="s">
        <v>221</v>
      </c>
      <c r="K39" s="65"/>
    </row>
    <row r="40" spans="1:15" s="11" customFormat="1" ht="27" x14ac:dyDescent="0.25">
      <c r="A40" s="12" t="str">
        <f t="shared" si="6"/>
        <v>IMG31</v>
      </c>
      <c r="B40" s="62" t="s">
        <v>217</v>
      </c>
      <c r="C40" s="20" t="str">
        <f t="shared" si="0"/>
        <v>Recurso F6</v>
      </c>
      <c r="D40" s="63" t="s">
        <v>188</v>
      </c>
      <c r="E40" s="63" t="s">
        <v>155</v>
      </c>
      <c r="F40" s="13" t="str">
        <f t="shared" ca="1" si="4"/>
        <v>MA_10_03_CO_REC10_IMG31n.jpg</v>
      </c>
      <c r="G40" s="13" t="str">
        <f ca="1">IF($F40&lt;&gt;"",IF($G$4="Recurso",VLOOKUP($E40,OFFSET('Definición técnica de imagenes'!$A$1,MATCH($G$5,'Definición técnica de imagenes'!$A$1:$A$104,0)-1,1,COUNTIF('Definición técnica de imagenes'!$A$3:$A$102,$G$5),5),5,FALSE),'Definición técnica de imagenes'!$F$16),"")</f>
        <v>320 x 480 px</v>
      </c>
      <c r="H40" s="13" t="str">
        <f t="shared" ca="1" si="5"/>
        <v>MA_10_03_CO_REC10_IMG31a.jpg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458 px</v>
      </c>
      <c r="J40" s="63" t="s">
        <v>222</v>
      </c>
      <c r="K40" s="65"/>
    </row>
    <row r="41" spans="1:15" s="11" customFormat="1" ht="27" x14ac:dyDescent="0.25">
      <c r="A41" s="12" t="str">
        <f t="shared" si="6"/>
        <v>IMG32</v>
      </c>
      <c r="B41" s="62" t="s">
        <v>217</v>
      </c>
      <c r="C41" s="20" t="str">
        <f t="shared" si="0"/>
        <v>Recurso F6</v>
      </c>
      <c r="D41" s="63" t="s">
        <v>188</v>
      </c>
      <c r="E41" s="63" t="s">
        <v>155</v>
      </c>
      <c r="F41" s="13" t="str">
        <f t="shared" ca="1" si="4"/>
        <v>MA_10_03_CO_REC10_IMG32n.jpg</v>
      </c>
      <c r="G41" s="13" t="str">
        <f ca="1">IF($F41&lt;&gt;"",IF($G$4="Recurso",VLOOKUP($E41,OFFSET('Definición técnica de imagenes'!$A$1,MATCH($G$5,'Definición técnica de imagenes'!$A$1:$A$104,0)-1,1,COUNTIF('Definición técnica de imagenes'!$A$3:$A$102,$G$5),5),5,FALSE),'Definición técnica de imagenes'!$F$16),"")</f>
        <v>320 x 480 px</v>
      </c>
      <c r="H41" s="13" t="str">
        <f t="shared" ca="1" si="5"/>
        <v>MA_10_03_CO_REC10_IMG32a.jpg</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458 px</v>
      </c>
      <c r="J41" s="63" t="s">
        <v>223</v>
      </c>
      <c r="K41" s="65"/>
    </row>
    <row r="42" spans="1:15" s="11" customFormat="1" ht="27" x14ac:dyDescent="0.25">
      <c r="A42" s="12" t="str">
        <f t="shared" si="6"/>
        <v>IMG33</v>
      </c>
      <c r="B42" s="62" t="s">
        <v>217</v>
      </c>
      <c r="C42" s="20" t="str">
        <f t="shared" ref="C42:C73" si="7">IF(OR(B42&lt;&gt;"",J42&lt;&gt;""),IF($G$4="Recurso",CONCATENATE($G$4," ",$G$5),$G$4),"")</f>
        <v>Recurso F6</v>
      </c>
      <c r="D42" s="63" t="s">
        <v>188</v>
      </c>
      <c r="E42" s="63" t="s">
        <v>155</v>
      </c>
      <c r="F42" s="13" t="str">
        <f t="shared" ca="1" si="4"/>
        <v>MA_10_03_CO_REC10_IMG33n.jpg</v>
      </c>
      <c r="G42" s="13" t="str">
        <f ca="1">IF($F42&lt;&gt;"",IF($G$4="Recurso",VLOOKUP($E42,OFFSET('Definición técnica de imagenes'!$A$1,MATCH($G$5,'Definición técnica de imagenes'!$A$1:$A$104,0)-1,1,COUNTIF('Definición técnica de imagenes'!$A$3:$A$102,$G$5),5),5,FALSE),'Definición técnica de imagenes'!$F$16),"")</f>
        <v>320 x 480 px</v>
      </c>
      <c r="H42" s="13" t="str">
        <f t="shared" ca="1" si="5"/>
        <v>MA_10_03_CO_REC10_IMG33a.jpg</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458 px</v>
      </c>
      <c r="J42" s="63" t="s">
        <v>224</v>
      </c>
      <c r="K42" s="65"/>
    </row>
    <row r="43" spans="1:15" s="11" customFormat="1" ht="27" x14ac:dyDescent="0.25">
      <c r="A43" s="12" t="str">
        <f t="shared" si="6"/>
        <v>IMG34</v>
      </c>
      <c r="B43" s="62" t="s">
        <v>217</v>
      </c>
      <c r="C43" s="20" t="str">
        <f t="shared" si="7"/>
        <v>Recurso F6</v>
      </c>
      <c r="D43" s="63" t="s">
        <v>188</v>
      </c>
      <c r="E43" s="63" t="s">
        <v>155</v>
      </c>
      <c r="F43" s="13" t="str">
        <f t="shared" ca="1" si="4"/>
        <v>MA_10_03_CO_REC10_IMG34n.jpg</v>
      </c>
      <c r="G43" s="13" t="str">
        <f ca="1">IF($F43&lt;&gt;"",IF($G$4="Recurso",VLOOKUP($E43,OFFSET('Definición técnica de imagenes'!$A$1,MATCH($G$5,'Definición técnica de imagenes'!$A$1:$A$104,0)-1,1,COUNTIF('Definición técnica de imagenes'!$A$3:$A$102,$G$5),5),5,FALSE),'Definición técnica de imagenes'!$F$16),"")</f>
        <v>320 x 480 px</v>
      </c>
      <c r="H43" s="13" t="str">
        <f t="shared" ca="1" si="5"/>
        <v>MA_10_03_CO_REC10_IMG34a.jpg</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458 px</v>
      </c>
      <c r="J43" s="63" t="s">
        <v>225</v>
      </c>
      <c r="K43" s="65"/>
    </row>
    <row r="44" spans="1:15" s="11" customFormat="1" ht="27" x14ac:dyDescent="0.25">
      <c r="A44" s="12" t="str">
        <f t="shared" si="6"/>
        <v>IMG35</v>
      </c>
      <c r="B44" s="62" t="s">
        <v>217</v>
      </c>
      <c r="C44" s="20" t="str">
        <f t="shared" si="7"/>
        <v>Recurso F6</v>
      </c>
      <c r="D44" s="63" t="s">
        <v>188</v>
      </c>
      <c r="E44" s="63" t="s">
        <v>155</v>
      </c>
      <c r="F44" s="13" t="str">
        <f t="shared" ca="1" si="4"/>
        <v>MA_10_03_CO_REC10_IMG35n.jpg</v>
      </c>
      <c r="G44" s="13" t="str">
        <f ca="1">IF($F44&lt;&gt;"",IF($G$4="Recurso",VLOOKUP($E44,OFFSET('Definición técnica de imagenes'!$A$1,MATCH($G$5,'Definición técnica de imagenes'!$A$1:$A$104,0)-1,1,COUNTIF('Definición técnica de imagenes'!$A$3:$A$102,$G$5),5),5,FALSE),'Definición técnica de imagenes'!$F$16),"")</f>
        <v>320 x 480 px</v>
      </c>
      <c r="H44" s="13" t="str">
        <f t="shared" ca="1" si="5"/>
        <v>MA_10_03_CO_REC10_IMG35a.jpg</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458 px</v>
      </c>
      <c r="J44" s="63" t="s">
        <v>226</v>
      </c>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1" t="s">
        <v>38</v>
      </c>
      <c r="B1" s="92"/>
      <c r="C1" s="92"/>
      <c r="D1" s="92"/>
      <c r="E1" s="92"/>
      <c r="F1" s="93"/>
    </row>
    <row r="2" spans="1:11" x14ac:dyDescent="0.25">
      <c r="A2" s="30" t="s">
        <v>42</v>
      </c>
      <c r="B2" s="31"/>
      <c r="C2" s="94" t="s">
        <v>13</v>
      </c>
      <c r="D2" s="95"/>
      <c r="E2" s="96"/>
      <c r="F2" s="32"/>
    </row>
    <row r="3" spans="1:11" ht="63" x14ac:dyDescent="0.25">
      <c r="A3" s="33" t="s">
        <v>43</v>
      </c>
      <c r="B3" s="31"/>
      <c r="C3" s="100" t="s">
        <v>14</v>
      </c>
      <c r="D3" s="101"/>
      <c r="E3" s="102"/>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3" t="str">
        <f>CONCATENATE(H21,"_",I21,"_",J21,"_CO")</f>
        <v>LE_07_04_CO</v>
      </c>
      <c r="E5" s="104"/>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9" t="str">
        <f>CONCATENATE("SolicitudGrafica_",D5,".xls")</f>
        <v>SolicitudGrafica_LE_07_04_CO.xls</v>
      </c>
      <c r="E7" s="89"/>
      <c r="F7" s="90"/>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1" t="s">
        <v>41</v>
      </c>
      <c r="B13" s="92"/>
      <c r="C13" s="92"/>
      <c r="D13" s="92"/>
      <c r="E13" s="92"/>
      <c r="F13" s="93"/>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4" t="s">
        <v>49</v>
      </c>
      <c r="D15" s="95"/>
      <c r="E15" s="95"/>
      <c r="F15" s="96"/>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7" t="str">
        <f>CONCATENATE(H21,"_",I21,"_",J21,"_",K45)</f>
        <v>LE_07_04_REC10</v>
      </c>
      <c r="E17" s="98"/>
      <c r="F17" s="99"/>
      <c r="J17" s="22">
        <v>14</v>
      </c>
      <c r="K17" s="22">
        <v>14</v>
      </c>
    </row>
    <row r="18" spans="1:11" ht="79.5" thickBot="1" x14ac:dyDescent="0.3">
      <c r="A18" s="33" t="s">
        <v>48</v>
      </c>
      <c r="B18" s="31"/>
      <c r="C18" s="59" t="s">
        <v>120</v>
      </c>
      <c r="D18" s="89" t="str">
        <f>CONCATENATE("SolicitudGrafica_",D17,".xls")</f>
        <v>SolicitudGrafica_LE_07_04_REC10.xls</v>
      </c>
      <c r="E18" s="89"/>
      <c r="F18" s="90"/>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6" t="s">
        <v>56</v>
      </c>
      <c r="B1" s="106" t="s">
        <v>149</v>
      </c>
      <c r="C1" s="106" t="s">
        <v>63</v>
      </c>
      <c r="D1" s="106" t="s">
        <v>64</v>
      </c>
      <c r="E1" s="106" t="s">
        <v>5</v>
      </c>
      <c r="F1" s="106" t="s">
        <v>65</v>
      </c>
      <c r="G1" s="106" t="s">
        <v>66</v>
      </c>
      <c r="H1" s="105" t="s">
        <v>68</v>
      </c>
      <c r="I1" s="105"/>
    </row>
    <row r="2" spans="1:10" x14ac:dyDescent="0.25">
      <c r="A2" s="106"/>
      <c r="B2" s="106"/>
      <c r="C2" s="106"/>
      <c r="D2" s="106"/>
      <c r="E2" s="106"/>
      <c r="F2" s="106"/>
      <c r="G2" s="106"/>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1"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5" customFormat="1" ht="14.65" customHeight="1" x14ac:dyDescent="0.25">
      <c r="A15" s="73" t="s">
        <v>96</v>
      </c>
      <c r="B15" s="73"/>
      <c r="C15" s="73" t="s">
        <v>97</v>
      </c>
      <c r="D15" s="74" t="s">
        <v>98</v>
      </c>
      <c r="E15" s="73" t="s">
        <v>93</v>
      </c>
      <c r="F15" s="73" t="s">
        <v>117</v>
      </c>
      <c r="G15" s="73"/>
      <c r="H15" s="74" t="s">
        <v>122</v>
      </c>
      <c r="I15" s="73"/>
      <c r="J15" s="75"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0"/>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0"/>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2016-06-08T15:43:48Z</dcterms:modified>
</cp:coreProperties>
</file>