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5. MA_09_10_CO (RECURSOS)\Solicitudes_Graficas_Editor\"/>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797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1" i="1" l="1"/>
  <c r="H12"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<sst xmlns="http://schemas.openxmlformats.org/spreadsheetml/2006/main" count="424" uniqueCount="209">
  <si>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</si>
  <si>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</si>
  <si>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</si>
  <si>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</si>
  <si>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</si>
  <si>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</si>
  <si>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</si>
  <si>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</si>
  <si>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</si>
  <si>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</si>
  <si>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</si>
  <si>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</si>
  <si>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</si>
  <si>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</si>
  <si>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</si>
  <si>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</si>
  <si>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</si>
  <si>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</si>
  <si>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</si>
  <si>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</si>
  <si>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</si>
  <si>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</si>
  <si>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</si>
  <si>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</si>
  <si>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</si>
  <si>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</si>
  <si>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</si>
  <si>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</si>
  <si>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</si>
  <si>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</si>
  <si>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</si>
  <si>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</si>
  <si>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</si>
  <si>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</si>
  <si>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</si>
  <si>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</si>
  <si>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</si>
  <si>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</si>
  <si>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</si>
  <si>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</si>
  <si>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</si>
  <si>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</si>
  <si>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</si>
  <si>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</si>
  <si>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</si>
  <si>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</si>
  <si>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</si>
  <si>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</si>
  <si>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</si>
  <si>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</si>
  <si>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</si>
  <si>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</si>
  <si>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</si>
  <si>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</si>
  <si>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</si>
  <si>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</si>
  <si>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</si>
  <si>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</si>
  <si>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</si>
  <si>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</si>
  <si>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</si>
  <si>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</si>
  <si>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</si>
  <si>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</si>
  <si>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</si>
  <si>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</si>
  <si>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</si>
  <si>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</si>
  <si>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</si>
  <si>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</si>
  <si>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</si>
  <si>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</si>
  <si>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</si>
  <si>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</si>
  <si>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</si>
  <si>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</si>
  <si>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</si>
  <si>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</si>
  <si>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</si>
  <si>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</si>
  <si>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</si>
  <si>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</si>
  <si>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</si>
  <si>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</si>
  <si>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</si>
  <si>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</si>
  <si>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</si>
  <si>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</si>
  <si>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</si>
  <si>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</si>
  <si>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</si>
  <si>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</si>
  <si>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</si>
  <si>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</si>
  <si>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</si>
  <si>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</si>
  <si>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</si>
  <si>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</si>
  <si>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</si>
  <si>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</si>
  <si>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</si>
  <si>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</si>
  <si>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</si>
  <si>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</si>
  <si>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</si>
  <si>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</si>
  <si>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</si>
  <si>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</si>
  <si>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</si>
  <si>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</si>
  <si>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</si>
  <si>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</si>
  <si>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</si>
  <si>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</si>
  <si>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</si>
  <si>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</si>
  <si>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</si>
  <si>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</si>
  <si>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</si>
  <si>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</si>
  <si>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</si>
  <si>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</si>
  <si>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</si>
  <si>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</si>
  <si>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</si>
  <si>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</si>
  <si>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</si>
  <si>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</si>
  <si>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</si>
  <si>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</si>
  <si>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</si>
  <si>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</si>
  <si>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</si>
  <si>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</si>
  <si>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</si>
  <si>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</si>
  <si>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</si>
  <si>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</si>
  <si>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</si>
  <si>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</si>
  <si>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</si>
  <si>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</si>
  <si>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</si>
  <si>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</si>
  <si>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</si>
  <si>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</si>
  <si>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</si>
  <si>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</si>
  <si>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</si>
  <si>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</si>
  <si>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</si>
  <si>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</si>
  <si>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</si>
  <si>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</si>
  <si>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</si>
  <si>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</si>
  <si>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</si>
  <si>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</si>
  <si>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</si>
  <si>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</si>
  <si>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</si>
  <si>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</si>
  <si>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</si>
  <si>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</si>
  <si>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</si>
  <si>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</si>
  <si>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</si>
  <si>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</si>
  <si>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</si>
  <si>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</si>
  <si>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</si>
  <si>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</si>
  <si>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</si>
  <si>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</si>
  <si>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</si>
  <si>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</si>
  <si>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</si>
  <si>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</si>
  <si>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</si>
  <si>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</si>
  <si>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</si>
  <si>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</si>
  <si>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</si>
  <si>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</si>
  <si>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</si>
  <si>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</si>
  <si>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</si>
  <si>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archivo</t>
  </si>
  <si>
    <t>Ilustración</t>
  </si>
  <si>
    <t>La circunferencia y las relaciones entre sus elementos</t>
  </si>
  <si>
    <t xml:space="preserve">Esta es la imagen para ubicar en la primara pantalla del recurso.
</t>
  </si>
  <si>
    <t>Ver descripción</t>
  </si>
  <si>
    <t xml:space="preserve">O es el centro de la circunferencia.
Es imagen para ficha del docente. Ajustar medidas.
Nombrar como MA_09_10_REC60_FICHA01
</t>
  </si>
  <si>
    <t>Utilizar distintos colores. El arco AC, de color rojo; el segmento BD de colro azul; el ángulo AOC de color verde. O es el centro de la circunferencia.
Es imagen para ficha del estudiante. Ajustar medidas.
Nombrar como MA_09_10_REC60_FICHA02</t>
  </si>
  <si>
    <t xml:space="preserve">Los segmentos HK y NI son perpendieculares.  O es el centro de la circunferencia.
Es imagen para ficha del estudiante. Ajustar medidas.
Nombrar como MA_09_10_REC60_FICHA04
</t>
  </si>
  <si>
    <t xml:space="preserve">
Es imagen para ficha del estudiante. Ajustar medidas.
Nombrar como MA_09_10_REC60_FICHA05
</t>
  </si>
  <si>
    <t xml:space="preserve">El segmento DE es perpendicular a OP y el segmento FG es perpendicular a OQ. El punto O es el centro de la circunferencia.
Es imagen para ficha del estudiante. Ajustar medidas.
Nombrar como MA_09_10_REC60_FICHA06
</t>
  </si>
  <si>
    <t>Adriana Ma. Pachón</t>
  </si>
  <si>
    <t>MA_09_10_CO_REC60</t>
  </si>
  <si>
    <t xml:space="preserve">Circunferencia donde se muestra un ángulo como el propuesto en la imagen. 
El texto de la imagen es:
Ángulo cuyo vértice corresponde al centro de la circunferencia.
Se escribe como ∢ACB
</t>
  </si>
  <si>
    <t xml:space="preserve">Circunferencia donde se muestra un ángulo como el propuesto en la imagen. 
El texto de la imagen es:
Conjunto de puntos de la circunferencia, contenidos en el interior de un ángulo central. 
Se escribe como FQ01
FQ01:Ver en carpeta de anexos. 
</t>
  </si>
  <si>
    <t xml:space="preserve">Circunferencia donde se muestra un ángulo como el propuesto en la imagen. 
El texto de la imagen es:
Conjunto de puntos de la circunferencia, contenidos en el exterior de un ángulo central.
Se escribe como FQ02
FQ02:Ver en carpeta de anexos. </t>
  </si>
  <si>
    <t xml:space="preserve">Circunferencia donde se muestra un ángulo como el propuesto en la imagen. 
El texto de la imagen es:
La medida de un arco menor es igual a la medida de su ángulo central. 
Se escribe como FQ03
FQ03:Ver en carpeta de anexos. </t>
  </si>
  <si>
    <t xml:space="preserve">Circunferencia donde se muestra un ángulo como el propuesto en la imagen. 
El texto de la imagen es:
La medida de un arco menor es igual a la medida de su ángulo central. 
Se escribe como FQ04
FQ04:Ver en carpeta de anexos. </t>
  </si>
  <si>
    <t xml:space="preserve">Circunferencia donde se muestra un ángulo como el propuesto en la imagen. 
El texto de la imagen es:
Arco en el interior de un ángulo relacionado con la circunferencia, cuyos extremos están en los lados del ángulo.
FQ05 es el arco subtendido por ∡TUS.
FQ05:Ver en carpeta de anexos. </t>
  </si>
  <si>
    <t xml:space="preserve">Circunferencia donde se muestra un ángulo como el propuesto en la imagen. 
El texto de la imagen es:
Son arcos en la misma circunferencia o en circunferencias distintas que tienen la misma medida.
El ∡ACG es congruente con el ∡DCE. 
La notación respectiva es: FQ06
FQ06:Ver en carpeta de anexos. </t>
  </si>
  <si>
    <t>Circunferencia donde se muestra un ángulo como el propuesto en la imagen. 
El texto de la imagen es:
Ángulo cuyo vértice está sobre la circunferencia y sus lados contienen cuerdas de la circunferencia.
El ∡MST es un ángulo inscrito en la circunferencia C.</t>
  </si>
  <si>
    <t xml:space="preserve">
Puede buscarse otra propuesta. La idea es que se vea un juego de forma circular
Se puede usar  117837637</t>
  </si>
  <si>
    <t xml:space="preserve">Los segmentos RO y RQ son perpendieculares (90°). El ángulo RTQ es recto (90°). O es el centro de la circunferencia.
Es imagen para ficha del estudiante. Ajustar medidas.
Nombrar como MA_09_10_REC60_FICHA03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</si>
</sst>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12"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4" fillId="0" borderId="0" xfId="0" applyFont="1" applyBorder="1" applyAlignment="1">
      <alignment vertical="center" wrapText="1"/>
    </xf>
    <xf numFmtId="0" fontId="14"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1" fillId="0" borderId="29" xfId="0" applyFont="1" applyBorder="1" applyAlignment="1">
      <alignment vertical="center" wrapText="1"/>
    </xf>
    <xf numFmtId="0" fontId="21" fillId="0" borderId="29" xfId="0" applyFont="1" applyFill="1" applyBorder="1" applyAlignment="1">
      <alignment vertical="center" wrapText="1"/>
    </xf>
    <xf numFmtId="0" fontId="20" fillId="0" borderId="0" xfId="0" applyFont="1" applyAlignment="1">
      <alignment vertical="center" wrapText="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pplyProtection="1">
      <alignment horizontal="center"/>
      <protection locked="0"/>
    </xf>
    <xf numFmtId="164" fontId="7" fillId="0" borderId="26" xfId="0" applyNumberFormat="1" applyFont="1" applyBorder="1" applyAlignment="1" applyProtection="1">
      <alignment horizontal="center"/>
      <protection locked="0"/>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8" borderId="0" xfId="0" applyFont="1" applyFill="1" applyAlignment="1">
      <alignment horizontal="center" vertical="center" wrapText="1"/>
    </xf>
    <xf numFmtId="0" fontId="13"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166688</xdr:colOff>
      <xdr:row>17</xdr:row>
      <xdr:rowOff>225065</xdr:rowOff>
    </xdr:from>
    <xdr:to>
      <xdr:col>9</xdr:col>
      <xdr:colOff>2333921</xdr:colOff>
      <xdr:row>17</xdr:row>
      <xdr:rowOff>1651000</xdr:rowOff>
    </xdr:to>
    <xdr:pic>
      <xdr:nvPicPr>
        <xdr:cNvPr id="10" name="Imagen 9"/>
        <xdr:cNvPicPr>
          <a:picLocks noChangeAspect="1"/>
        </xdr:cNvPicPr>
      </xdr:nvPicPr>
      <xdr:blipFill>
        <a:blip xmlns:r="http://schemas.openxmlformats.org/officeDocument/2006/relationships" r:embed="rId1"/>
        <a:stretch>
          <a:fillRect/>
        </a:stretch>
      </xdr:blipFill>
      <xdr:spPr>
        <a:xfrm rot="10800000" flipV="1">
          <a:off x="13882688" y="18219378"/>
          <a:ext cx="2167233" cy="1425935"/>
        </a:xfrm>
        <a:prstGeom prst="rect">
          <a:avLst/>
        </a:prstGeom>
      </xdr:spPr>
    </xdr:pic>
    <xdr:clientData/>
  </xdr:twoCellAnchor>
  <xdr:twoCellAnchor editAs="oneCell">
    <xdr:from>
      <xdr:col>9</xdr:col>
      <xdr:colOff>619125</xdr:colOff>
      <xdr:row>18</xdr:row>
      <xdr:rowOff>206376</xdr:rowOff>
    </xdr:from>
    <xdr:to>
      <xdr:col>9</xdr:col>
      <xdr:colOff>1817688</xdr:colOff>
      <xdr:row>18</xdr:row>
      <xdr:rowOff>1508344</xdr:rowOff>
    </xdr:to>
    <xdr:pic>
      <xdr:nvPicPr>
        <xdr:cNvPr id="13" name="Imagen 12"/>
        <xdr:cNvPicPr>
          <a:picLocks noChangeAspect="1"/>
        </xdr:cNvPicPr>
      </xdr:nvPicPr>
      <xdr:blipFill>
        <a:blip xmlns:r="http://schemas.openxmlformats.org/officeDocument/2006/relationships" r:embed="rId2"/>
        <a:stretch>
          <a:fillRect/>
        </a:stretch>
      </xdr:blipFill>
      <xdr:spPr>
        <a:xfrm>
          <a:off x="14335125" y="20835939"/>
          <a:ext cx="1198563" cy="1301968"/>
        </a:xfrm>
        <a:prstGeom prst="rect">
          <a:avLst/>
        </a:prstGeom>
      </xdr:spPr>
    </xdr:pic>
    <xdr:clientData/>
  </xdr:twoCellAnchor>
  <xdr:twoCellAnchor editAs="oneCell">
    <xdr:from>
      <xdr:col>9</xdr:col>
      <xdr:colOff>571500</xdr:colOff>
      <xdr:row>19</xdr:row>
      <xdr:rowOff>111126</xdr:rowOff>
    </xdr:from>
    <xdr:to>
      <xdr:col>9</xdr:col>
      <xdr:colOff>1952539</xdr:colOff>
      <xdr:row>19</xdr:row>
      <xdr:rowOff>1611313</xdr:rowOff>
    </xdr:to>
    <xdr:pic>
      <xdr:nvPicPr>
        <xdr:cNvPr id="19" name="Imagen 18"/>
        <xdr:cNvPicPr>
          <a:picLocks noChangeAspect="1"/>
        </xdr:cNvPicPr>
      </xdr:nvPicPr>
      <xdr:blipFill>
        <a:blip xmlns:r="http://schemas.openxmlformats.org/officeDocument/2006/relationships" r:embed="rId3"/>
        <a:stretch>
          <a:fillRect/>
        </a:stretch>
      </xdr:blipFill>
      <xdr:spPr>
        <a:xfrm>
          <a:off x="14287500" y="22399626"/>
          <a:ext cx="1381039" cy="1500187"/>
        </a:xfrm>
        <a:prstGeom prst="rect">
          <a:avLst/>
        </a:prstGeom>
      </xdr:spPr>
    </xdr:pic>
    <xdr:clientData/>
  </xdr:twoCellAnchor>
  <xdr:twoCellAnchor editAs="oneCell">
    <xdr:from>
      <xdr:col>9</xdr:col>
      <xdr:colOff>658813</xdr:colOff>
      <xdr:row>20</xdr:row>
      <xdr:rowOff>95251</xdr:rowOff>
    </xdr:from>
    <xdr:to>
      <xdr:col>9</xdr:col>
      <xdr:colOff>1896908</xdr:colOff>
      <xdr:row>20</xdr:row>
      <xdr:rowOff>1266680</xdr:rowOff>
    </xdr:to>
    <xdr:pic>
      <xdr:nvPicPr>
        <xdr:cNvPr id="20" name="Imagen 19"/>
        <xdr:cNvPicPr>
          <a:picLocks noChangeAspect="1"/>
        </xdr:cNvPicPr>
      </xdr:nvPicPr>
      <xdr:blipFill>
        <a:blip xmlns:r="http://schemas.openxmlformats.org/officeDocument/2006/relationships" r:embed="rId4"/>
        <a:stretch>
          <a:fillRect/>
        </a:stretch>
      </xdr:blipFill>
      <xdr:spPr>
        <a:xfrm>
          <a:off x="14374813" y="24463376"/>
          <a:ext cx="1238095" cy="1171429"/>
        </a:xfrm>
        <a:prstGeom prst="rect">
          <a:avLst/>
        </a:prstGeom>
      </xdr:spPr>
    </xdr:pic>
    <xdr:clientData/>
  </xdr:twoCellAnchor>
  <xdr:twoCellAnchor editAs="oneCell">
    <xdr:from>
      <xdr:col>9</xdr:col>
      <xdr:colOff>714376</xdr:colOff>
      <xdr:row>23</xdr:row>
      <xdr:rowOff>182562</xdr:rowOff>
    </xdr:from>
    <xdr:to>
      <xdr:col>9</xdr:col>
      <xdr:colOff>1923900</xdr:colOff>
      <xdr:row>23</xdr:row>
      <xdr:rowOff>1373038</xdr:rowOff>
    </xdr:to>
    <xdr:pic>
      <xdr:nvPicPr>
        <xdr:cNvPr id="22" name="Imagen 21"/>
        <xdr:cNvPicPr>
          <a:picLocks noChangeAspect="1"/>
        </xdr:cNvPicPr>
      </xdr:nvPicPr>
      <xdr:blipFill>
        <a:blip xmlns:r="http://schemas.openxmlformats.org/officeDocument/2006/relationships" r:embed="rId5"/>
        <a:stretch>
          <a:fillRect/>
        </a:stretch>
      </xdr:blipFill>
      <xdr:spPr>
        <a:xfrm>
          <a:off x="14430376" y="29567187"/>
          <a:ext cx="1209524" cy="1190476"/>
        </a:xfrm>
        <a:prstGeom prst="rect">
          <a:avLst/>
        </a:prstGeom>
      </xdr:spPr>
    </xdr:pic>
    <xdr:clientData/>
  </xdr:twoCellAnchor>
  <xdr:twoCellAnchor editAs="oneCell">
    <xdr:from>
      <xdr:col>9</xdr:col>
      <xdr:colOff>722312</xdr:colOff>
      <xdr:row>21</xdr:row>
      <xdr:rowOff>357188</xdr:rowOff>
    </xdr:from>
    <xdr:to>
      <xdr:col>9</xdr:col>
      <xdr:colOff>1860316</xdr:colOff>
      <xdr:row>21</xdr:row>
      <xdr:rowOff>1571626</xdr:rowOff>
    </xdr:to>
    <xdr:pic>
      <xdr:nvPicPr>
        <xdr:cNvPr id="23" name="Imagen 22"/>
        <xdr:cNvPicPr>
          <a:picLocks noChangeAspect="1"/>
        </xdr:cNvPicPr>
      </xdr:nvPicPr>
      <xdr:blipFill>
        <a:blip xmlns:r="http://schemas.openxmlformats.org/officeDocument/2006/relationships" r:embed="rId6"/>
        <a:stretch>
          <a:fillRect/>
        </a:stretch>
      </xdr:blipFill>
      <xdr:spPr>
        <a:xfrm>
          <a:off x="14438312" y="26987501"/>
          <a:ext cx="1138004" cy="1214438"/>
        </a:xfrm>
        <a:prstGeom prst="rect">
          <a:avLst/>
        </a:prstGeom>
      </xdr:spPr>
    </xdr:pic>
    <xdr:clientData/>
  </xdr:twoCellAnchor>
  <xdr:twoCellAnchor editAs="oneCell">
    <xdr:from>
      <xdr:col>9</xdr:col>
      <xdr:colOff>746125</xdr:colOff>
      <xdr:row>22</xdr:row>
      <xdr:rowOff>23813</xdr:rowOff>
    </xdr:from>
    <xdr:to>
      <xdr:col>9</xdr:col>
      <xdr:colOff>1844865</xdr:colOff>
      <xdr:row>22</xdr:row>
      <xdr:rowOff>1158875</xdr:rowOff>
    </xdr:to>
    <xdr:pic>
      <xdr:nvPicPr>
        <xdr:cNvPr id="24" name="Imagen 23"/>
        <xdr:cNvPicPr>
          <a:picLocks noChangeAspect="1"/>
        </xdr:cNvPicPr>
      </xdr:nvPicPr>
      <xdr:blipFill>
        <a:blip xmlns:r="http://schemas.openxmlformats.org/officeDocument/2006/relationships" r:embed="rId7"/>
        <a:stretch>
          <a:fillRect/>
        </a:stretch>
      </xdr:blipFill>
      <xdr:spPr>
        <a:xfrm>
          <a:off x="14462125" y="27987626"/>
          <a:ext cx="1098740" cy="1135062"/>
        </a:xfrm>
        <a:prstGeom prst="rect">
          <a:avLst/>
        </a:prstGeom>
      </xdr:spPr>
    </xdr:pic>
    <xdr:clientData/>
  </xdr:twoCellAnchor>
  <xdr:twoCellAnchor editAs="oneCell">
    <xdr:from>
      <xdr:col>10</xdr:col>
      <xdr:colOff>111125</xdr:colOff>
      <xdr:row>9</xdr:row>
      <xdr:rowOff>166688</xdr:rowOff>
    </xdr:from>
    <xdr:to>
      <xdr:col>10</xdr:col>
      <xdr:colOff>2221856</xdr:colOff>
      <xdr:row>9</xdr:row>
      <xdr:rowOff>2142940</xdr:rowOff>
    </xdr:to>
    <xdr:pic>
      <xdr:nvPicPr>
        <xdr:cNvPr id="25" name="Imagen 24"/>
        <xdr:cNvPicPr>
          <a:picLocks noChangeAspect="1"/>
        </xdr:cNvPicPr>
      </xdr:nvPicPr>
      <xdr:blipFill>
        <a:blip xmlns:r="http://schemas.openxmlformats.org/officeDocument/2006/relationships" r:embed="rId8"/>
        <a:stretch>
          <a:fillRect/>
        </a:stretch>
      </xdr:blipFill>
      <xdr:spPr>
        <a:xfrm>
          <a:off x="16470313" y="2270126"/>
          <a:ext cx="2110731" cy="1976252"/>
        </a:xfrm>
        <a:prstGeom prst="rect">
          <a:avLst/>
        </a:prstGeom>
      </xdr:spPr>
    </xdr:pic>
    <xdr:clientData/>
  </xdr:twoCellAnchor>
  <xdr:twoCellAnchor editAs="oneCell">
    <xdr:from>
      <xdr:col>10</xdr:col>
      <xdr:colOff>134937</xdr:colOff>
      <xdr:row>10</xdr:row>
      <xdr:rowOff>63500</xdr:rowOff>
    </xdr:from>
    <xdr:to>
      <xdr:col>10</xdr:col>
      <xdr:colOff>2077659</xdr:colOff>
      <xdr:row>10</xdr:row>
      <xdr:rowOff>1658131</xdr:rowOff>
    </xdr:to>
    <xdr:pic>
      <xdr:nvPicPr>
        <xdr:cNvPr id="26" name="Imagen 25"/>
        <xdr:cNvPicPr>
          <a:picLocks noChangeAspect="1"/>
        </xdr:cNvPicPr>
      </xdr:nvPicPr>
      <xdr:blipFill>
        <a:blip xmlns:r="http://schemas.openxmlformats.org/officeDocument/2006/relationships" r:embed="rId9"/>
        <a:stretch>
          <a:fillRect/>
        </a:stretch>
      </xdr:blipFill>
      <xdr:spPr>
        <a:xfrm>
          <a:off x="16494125" y="4437063"/>
          <a:ext cx="1942722" cy="1594631"/>
        </a:xfrm>
        <a:prstGeom prst="rect">
          <a:avLst/>
        </a:prstGeom>
      </xdr:spPr>
    </xdr:pic>
    <xdr:clientData/>
  </xdr:twoCellAnchor>
  <xdr:twoCellAnchor editAs="oneCell">
    <xdr:from>
      <xdr:col>10</xdr:col>
      <xdr:colOff>15875</xdr:colOff>
      <xdr:row>11</xdr:row>
      <xdr:rowOff>47625</xdr:rowOff>
    </xdr:from>
    <xdr:to>
      <xdr:col>10</xdr:col>
      <xdr:colOff>2561994</xdr:colOff>
      <xdr:row>11</xdr:row>
      <xdr:rowOff>2137539</xdr:rowOff>
    </xdr:to>
    <xdr:pic>
      <xdr:nvPicPr>
        <xdr:cNvPr id="27" name="Imagen 26"/>
        <xdr:cNvPicPr>
          <a:picLocks noChangeAspect="1"/>
        </xdr:cNvPicPr>
      </xdr:nvPicPr>
      <xdr:blipFill>
        <a:blip xmlns:r="http://schemas.openxmlformats.org/officeDocument/2006/relationships" r:embed="rId10"/>
        <a:stretch>
          <a:fillRect/>
        </a:stretch>
      </xdr:blipFill>
      <xdr:spPr>
        <a:xfrm>
          <a:off x="16375063" y="6246813"/>
          <a:ext cx="2546119" cy="2089914"/>
        </a:xfrm>
        <a:prstGeom prst="rect">
          <a:avLst/>
        </a:prstGeom>
      </xdr:spPr>
    </xdr:pic>
    <xdr:clientData/>
  </xdr:twoCellAnchor>
  <xdr:twoCellAnchor editAs="oneCell">
    <xdr:from>
      <xdr:col>10</xdr:col>
      <xdr:colOff>79375</xdr:colOff>
      <xdr:row>12</xdr:row>
      <xdr:rowOff>103187</xdr:rowOff>
    </xdr:from>
    <xdr:to>
      <xdr:col>12</xdr:col>
      <xdr:colOff>15549</xdr:colOff>
      <xdr:row>12</xdr:row>
      <xdr:rowOff>2238375</xdr:rowOff>
    </xdr:to>
    <xdr:pic>
      <xdr:nvPicPr>
        <xdr:cNvPr id="28" name="Imagen 27"/>
        <xdr:cNvPicPr>
          <a:picLocks noChangeAspect="1"/>
        </xdr:cNvPicPr>
      </xdr:nvPicPr>
      <xdr:blipFill>
        <a:blip xmlns:r="http://schemas.openxmlformats.org/officeDocument/2006/relationships" r:embed="rId11"/>
        <a:stretch>
          <a:fillRect/>
        </a:stretch>
      </xdr:blipFill>
      <xdr:spPr>
        <a:xfrm>
          <a:off x="16438563" y="9001125"/>
          <a:ext cx="2563486" cy="2135188"/>
        </a:xfrm>
        <a:prstGeom prst="rect">
          <a:avLst/>
        </a:prstGeom>
      </xdr:spPr>
    </xdr:pic>
    <xdr:clientData/>
  </xdr:twoCellAnchor>
  <xdr:twoCellAnchor editAs="oneCell">
    <xdr:from>
      <xdr:col>10</xdr:col>
      <xdr:colOff>111125</xdr:colOff>
      <xdr:row>13</xdr:row>
      <xdr:rowOff>79375</xdr:rowOff>
    </xdr:from>
    <xdr:to>
      <xdr:col>10</xdr:col>
      <xdr:colOff>2589148</xdr:colOff>
      <xdr:row>13</xdr:row>
      <xdr:rowOff>2246884</xdr:rowOff>
    </xdr:to>
    <xdr:pic>
      <xdr:nvPicPr>
        <xdr:cNvPr id="29" name="Imagen 28"/>
        <xdr:cNvPicPr>
          <a:picLocks noChangeAspect="1"/>
        </xdr:cNvPicPr>
      </xdr:nvPicPr>
      <xdr:blipFill>
        <a:blip xmlns:r="http://schemas.openxmlformats.org/officeDocument/2006/relationships" r:embed="rId12"/>
        <a:stretch>
          <a:fillRect/>
        </a:stretch>
      </xdr:blipFill>
      <xdr:spPr>
        <a:xfrm>
          <a:off x="16470313" y="11691938"/>
          <a:ext cx="2478023" cy="2167509"/>
        </a:xfrm>
        <a:prstGeom prst="rect">
          <a:avLst/>
        </a:prstGeom>
      </xdr:spPr>
    </xdr:pic>
    <xdr:clientData/>
  </xdr:twoCellAnchor>
  <xdr:twoCellAnchor editAs="oneCell">
    <xdr:from>
      <xdr:col>10</xdr:col>
      <xdr:colOff>309563</xdr:colOff>
      <xdr:row>13</xdr:row>
      <xdr:rowOff>2436813</xdr:rowOff>
    </xdr:from>
    <xdr:to>
      <xdr:col>10</xdr:col>
      <xdr:colOff>2403546</xdr:colOff>
      <xdr:row>14</xdr:row>
      <xdr:rowOff>1419105</xdr:rowOff>
    </xdr:to>
    <xdr:pic>
      <xdr:nvPicPr>
        <xdr:cNvPr id="30" name="Imagen 29"/>
        <xdr:cNvPicPr>
          <a:picLocks noChangeAspect="1"/>
        </xdr:cNvPicPr>
      </xdr:nvPicPr>
      <xdr:blipFill>
        <a:blip xmlns:r="http://schemas.openxmlformats.org/officeDocument/2006/relationships" r:embed="rId13"/>
        <a:stretch>
          <a:fillRect/>
        </a:stretch>
      </xdr:blipFill>
      <xdr:spPr>
        <a:xfrm>
          <a:off x="16668751" y="14049376"/>
          <a:ext cx="2093983" cy="1427042"/>
        </a:xfrm>
        <a:prstGeom prst="rect">
          <a:avLst/>
        </a:prstGeom>
      </xdr:spPr>
    </xdr:pic>
    <xdr:clientData/>
  </xdr:twoCellAnchor>
  <xdr:twoCellAnchor editAs="oneCell">
    <xdr:from>
      <xdr:col>10</xdr:col>
      <xdr:colOff>71512</xdr:colOff>
      <xdr:row>15</xdr:row>
      <xdr:rowOff>63500</xdr:rowOff>
    </xdr:from>
    <xdr:to>
      <xdr:col>10</xdr:col>
      <xdr:colOff>2582453</xdr:colOff>
      <xdr:row>15</xdr:row>
      <xdr:rowOff>2136780</xdr:rowOff>
    </xdr:to>
    <xdr:pic>
      <xdr:nvPicPr>
        <xdr:cNvPr id="31" name="Imagen 30"/>
        <xdr:cNvPicPr>
          <a:picLocks noChangeAspect="1"/>
        </xdr:cNvPicPr>
      </xdr:nvPicPr>
      <xdr:blipFill>
        <a:blip xmlns:r="http://schemas.openxmlformats.org/officeDocument/2006/relationships" r:embed="rId14"/>
        <a:stretch>
          <a:fillRect/>
        </a:stretch>
      </xdr:blipFill>
      <xdr:spPr>
        <a:xfrm>
          <a:off x="16430700" y="16200438"/>
          <a:ext cx="2510941" cy="2073280"/>
        </a:xfrm>
        <a:prstGeom prst="rect">
          <a:avLst/>
        </a:prstGeom>
      </xdr:spPr>
    </xdr:pic>
    <xdr:clientData/>
  </xdr:twoCellAnchor>
  <xdr:twoCellAnchor editAs="oneCell">
    <xdr:from>
      <xdr:col>10</xdr:col>
      <xdr:colOff>261938</xdr:colOff>
      <xdr:row>16</xdr:row>
      <xdr:rowOff>111125</xdr:rowOff>
    </xdr:from>
    <xdr:to>
      <xdr:col>10</xdr:col>
      <xdr:colOff>2364723</xdr:colOff>
      <xdr:row>16</xdr:row>
      <xdr:rowOff>2023223</xdr:rowOff>
    </xdr:to>
    <xdr:pic>
      <xdr:nvPicPr>
        <xdr:cNvPr id="32" name="Imagen 31"/>
        <xdr:cNvPicPr>
          <a:picLocks noChangeAspect="1"/>
        </xdr:cNvPicPr>
      </xdr:nvPicPr>
      <xdr:blipFill>
        <a:blip xmlns:r="http://schemas.openxmlformats.org/officeDocument/2006/relationships" r:embed="rId15"/>
        <a:stretch>
          <a:fillRect/>
        </a:stretch>
      </xdr:blipFill>
      <xdr:spPr>
        <a:xfrm>
          <a:off x="16621126" y="18399125"/>
          <a:ext cx="2102785" cy="19120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12700</xdr:rowOff>
        </xdr:from>
        <xdr:to>
          <xdr:col>3</xdr:col>
          <xdr:colOff>869950</xdr:colOff>
          <xdr:row>4</xdr:row>
          <xdr:rowOff>241300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488950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1022350</xdr:colOff>
          <xdr:row>15</xdr:row>
          <xdr:rowOff>488950</xdr:rowOff>
        </xdr:from>
        <xdr:to>
          <xdr:col>3</xdr:col>
          <xdr:colOff>831850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488950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488950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hutterstock.com/pic-106497266/stock-photo-ljubljana-slovenia-june-croatian-circus-group-kam-hram-with-performance-look-at-the-sky-at.html?src=djUADii3_ex5zaeUlWxAMA-19-54"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80" zoomScaleNormal="80" zoomScalePageLayoutView="140" workbookViewId="0">
      <pane ySplit="9" topLeftCell="A24" activePane="bottomLeft" state="frozen"/>
      <selection pane="bottomLeft" activeCell="K22" sqref="K22"/>
    </sheetView>
  </sheetViews>
  <sheetFormatPr baseColWidth="10" defaultColWidth="10.83203125" defaultRowHeight="12.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58203125" style="2" customWidth="1"/>
    <col min="9" max="9" width="20.5" style="2" customWidth="1"/>
    <col min="10" max="10" width="34.83203125" style="15" customWidth="1"/>
    <col min="11" max="11" width="34.5" style="15" customWidth="1"/>
    <col min="12" max="12" width="20.33203125" style="2" hidden="1" customWidth="1"/>
    <col min="13" max="13" width="5.5" style="2" customWidth="1"/>
    <col min="14" max="14" width="3" style="2" customWidth="1"/>
    <col min="15" max="15" width="4.75" style="2"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F8</v>
      </c>
    </row>
    <row r="2" spans="1:16" ht="15.5" x14ac:dyDescent="0.35">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4">
        <v>9</v>
      </c>
      <c r="D3" s="85"/>
      <c r="F3" s="77">
        <v>42454</v>
      </c>
      <c r="G3" s="78"/>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4" t="s">
        <v>189</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6" t="s">
        <v>197</v>
      </c>
      <c r="D5" s="87"/>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0" t="s">
        <v>198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179" customHeight="1" x14ac:dyDescent="0.25">
      <c r="A10" s="12" t="str">
        <f>IF(OR(B10&lt;&gt;"",J10&lt;&gt;""),"IMG01","")</f>
        <v>IMG01</v>
      </c>
      <c r="B10" s="62" t="s">
        <v>187</v>
      </c>
      <c r="C10" s="20" t="str">
        <f t="shared" ref="C10:C41" si="0">IF(OR(B10&lt;&gt;"",J10&lt;&gt;""),IF($G$4="Recurso",CONCATENATE($G$4," ",$G$5),$G$4),"")</f>
        <v>Recurso F8</v>
      </c>
      <c r="D10" s="63" t="s">
        <v>188</v>
      </c>
      <c r="E10" s="63" t="s">
        <v>155</v>
      </c>
      <c r="F10" s="13" t="str">
        <f t="shared" ref="F10" ca="1" si="1">IF(OR(B10&lt;&gt;"",J10&lt;&gt;""),CONCATENATE($C$7,"_",$A10,IF($G$4="Cuaderno de Estudio","_small",CONCATENATE(IF(I10="","","n"),IF(LEFT($G$5,1)="F",".jpg",".png")))),"")</f>
        <v>MA_09_10_CO_REC60_IMG01.jpg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199</v>
      </c>
      <c r="K10" s="64"/>
      <c r="O10" s="2" t="str">
        <f>'Definición técnica de imagenes'!A12</f>
        <v>M12D</v>
      </c>
    </row>
    <row r="11" spans="1:16" s="11" customFormat="1" ht="172.5" customHeight="1" x14ac:dyDescent="0.25">
      <c r="A11" s="12" t="str">
        <f t="shared" ref="A11:A18" si="3">IF(OR(B11&lt;&gt;"",J11&lt;&gt;""),CONCATENATE(LEFT(A10,3),IF(MID(A10,4,2)+1&lt;10,CONCATENATE("0",MID(A10,4,2)+1))),"")</f>
        <v>IMG02</v>
      </c>
      <c r="B11" s="62" t="s">
        <v>187</v>
      </c>
      <c r="C11" s="20" t="str">
        <f t="shared" si="0"/>
        <v>Recurso F8</v>
      </c>
      <c r="D11" s="63" t="s">
        <v>188</v>
      </c>
      <c r="E11" s="63" t="s">
        <v>155</v>
      </c>
      <c r="F11" s="13" t="str">
        <f t="shared" ref="F11:F74" ca="1" si="4">IF(OR(B11&lt;&gt;"",J11&lt;&gt;""),CONCATENATE($C$7,"_",$A11,IF($G$4="Cuaderno de Estudio","_small",CONCATENATE(IF(I11="","","n"),IF(LEFT($G$5,1)="F",".jpg",".png")))),"")</f>
        <v>MA_09_10_CO_REC60_IMG02.jpg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200</v>
      </c>
      <c r="K11" s="64"/>
      <c r="O11" s="2" t="str">
        <f>'Definición técnica de imagenes'!A13</f>
        <v>M101</v>
      </c>
    </row>
    <row r="12" spans="1:16" s="11" customFormat="1" ht="183.5" customHeight="1" x14ac:dyDescent="0.25">
      <c r="A12" s="12" t="str">
        <f t="shared" si="3"/>
        <v>IMG03</v>
      </c>
      <c r="B12" s="62" t="s">
        <v>187</v>
      </c>
      <c r="C12" s="20" t="str">
        <f t="shared" si="0"/>
        <v>Recurso F8</v>
      </c>
      <c r="D12" s="63" t="s">
        <v>188</v>
      </c>
      <c r="E12" s="63" t="s">
        <v>155</v>
      </c>
      <c r="F12" s="13" t="str">
        <f t="shared" ca="1" si="4"/>
        <v>MA_09_10_CO_REC60_IMG03.jpg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201</v>
      </c>
      <c r="K12" s="64"/>
      <c r="O12" s="2" t="str">
        <f>'Definición técnica de imagenes'!A18</f>
        <v>Diaporama F1</v>
      </c>
    </row>
    <row r="13" spans="1:16" s="11" customFormat="1" ht="213.75" customHeight="1" x14ac:dyDescent="0.25">
      <c r="A13" s="12" t="str">
        <f t="shared" si="3"/>
        <v>IMG04</v>
      </c>
      <c r="B13" s="62" t="s">
        <v>187</v>
      </c>
      <c r="C13" s="20" t="str">
        <f t="shared" si="0"/>
        <v>Recurso F8</v>
      </c>
      <c r="D13" s="63" t="s">
        <v>188</v>
      </c>
      <c r="E13" s="63" t="s">
        <v>155</v>
      </c>
      <c r="F13" s="13" t="str">
        <f t="shared" ca="1" si="4"/>
        <v>MA_09_10_CO_REC60_IMG04.jpg</v>
      </c>
      <c r="G13" s="13" t="str">
        <f ca="1">IF($F13&lt;&gt;"",IF($G$4="Recurso",VLOOKUP($E13,OFFSET('Definición técnica de imagenes'!$A$1,MATCH($G$5,'Definición técnica de imagenes'!$A$1:$A$104,0)-1,1,COUNTIF('Definición técnica de imagenes'!$A$3:$A$102,$G$5),5),5,FALSE),'Definición técnica de imagenes'!$F$16),"")</f>
        <v>643 x 450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202</v>
      </c>
      <c r="K13" s="64"/>
      <c r="O13" s="2" t="str">
        <f>'Definición técnica de imagenes'!A19</f>
        <v>F4</v>
      </c>
    </row>
    <row r="14" spans="1:16" s="11" customFormat="1" ht="192.75" customHeight="1" x14ac:dyDescent="0.25">
      <c r="A14" s="12" t="str">
        <f t="shared" si="3"/>
        <v>IMG05</v>
      </c>
      <c r="B14" s="62" t="s">
        <v>187</v>
      </c>
      <c r="C14" s="20" t="str">
        <f t="shared" si="0"/>
        <v>Recurso F8</v>
      </c>
      <c r="D14" s="63" t="s">
        <v>188</v>
      </c>
      <c r="E14" s="63" t="s">
        <v>155</v>
      </c>
      <c r="F14" s="13" t="str">
        <f t="shared" ca="1" si="4"/>
        <v>MA_09_10_CO_REC60_IMG05.jpg</v>
      </c>
      <c r="G14" s="13" t="str">
        <f ca="1">IF($F14&lt;&gt;"",IF($G$4="Recurso",VLOOKUP($E14,OFFSET('Definición técnica de imagenes'!$A$1,MATCH($G$5,'Definición técnica de imagenes'!$A$1:$A$104,0)-1,1,COUNTIF('Definición técnica de imagenes'!$A$3:$A$102,$G$5),5),5,FALSE),'Definición técnica de imagenes'!$F$16),"")</f>
        <v>643 x 450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203</v>
      </c>
      <c r="K14" s="64"/>
      <c r="O14" s="2" t="str">
        <f>'Definición técnica de imagenes'!A22</f>
        <v>F6</v>
      </c>
    </row>
    <row r="15" spans="1:16" s="11" customFormat="1" ht="164" customHeight="1" x14ac:dyDescent="0.25">
      <c r="A15" s="12" t="str">
        <f t="shared" si="3"/>
        <v>IMG06</v>
      </c>
      <c r="B15" s="62" t="s">
        <v>187</v>
      </c>
      <c r="C15" s="20" t="str">
        <f t="shared" si="0"/>
        <v>Recurso F8</v>
      </c>
      <c r="D15" s="63" t="s">
        <v>188</v>
      </c>
      <c r="E15" s="63" t="s">
        <v>155</v>
      </c>
      <c r="F15" s="13" t="str">
        <f t="shared" ca="1" si="4"/>
        <v>MA_09_10_CO_REC60_IMG06.jpg</v>
      </c>
      <c r="G15" s="13" t="str">
        <f ca="1">IF($F15&lt;&gt;"",IF($G$4="Recurso",VLOOKUP($E15,OFFSET('Definición técnica de imagenes'!$A$1,MATCH($G$5,'Definición técnica de imagenes'!$A$1:$A$104,0)-1,1,COUNTIF('Definición técnica de imagenes'!$A$3:$A$102,$G$5),5),5,FALSE),'Definición técnica de imagenes'!$F$16),"")</f>
        <v>643 x 450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t="s">
        <v>204</v>
      </c>
      <c r="K15" s="64"/>
      <c r="O15" s="2" t="str">
        <f>'Definición técnica de imagenes'!A24</f>
        <v>F6B</v>
      </c>
    </row>
    <row r="16" spans="1:16" s="11" customFormat="1" ht="169.5" customHeight="1" x14ac:dyDescent="0.25">
      <c r="A16" s="12" t="str">
        <f t="shared" si="3"/>
        <v>IMG07</v>
      </c>
      <c r="B16" s="62" t="s">
        <v>187</v>
      </c>
      <c r="C16" s="20" t="str">
        <f t="shared" si="0"/>
        <v>Recurso F8</v>
      </c>
      <c r="D16" s="63" t="s">
        <v>188</v>
      </c>
      <c r="E16" s="63" t="s">
        <v>155</v>
      </c>
      <c r="F16" s="13" t="str">
        <f t="shared" ca="1" si="4"/>
        <v>MA_09_10_CO_REC60_IMG07.jpg</v>
      </c>
      <c r="G16" s="13" t="str">
        <f ca="1">IF($F16&lt;&gt;"",IF($G$4="Recurso",VLOOKUP($E16,OFFSET('Definición técnica de imagenes'!$A$1,MATCH($G$5,'Definición técnica de imagenes'!$A$1:$A$104,0)-1,1,COUNTIF('Definición técnica de imagenes'!$A$3:$A$102,$G$5),5),5,FALSE),'Definición técnica de imagenes'!$F$16),"")</f>
        <v>643 x 450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t="s">
        <v>205</v>
      </c>
      <c r="K16" s="64"/>
      <c r="O16" s="2" t="str">
        <f>'Definición técnica de imagenes'!A25</f>
        <v>F7</v>
      </c>
    </row>
    <row r="17" spans="1:15" s="11" customFormat="1" ht="171" customHeight="1" x14ac:dyDescent="0.25">
      <c r="A17" s="12" t="str">
        <f t="shared" si="3"/>
        <v>IMG08</v>
      </c>
      <c r="B17" s="62" t="s">
        <v>187</v>
      </c>
      <c r="C17" s="20" t="str">
        <f t="shared" si="0"/>
        <v>Recurso F8</v>
      </c>
      <c r="D17" s="63" t="s">
        <v>188</v>
      </c>
      <c r="E17" s="63" t="s">
        <v>155</v>
      </c>
      <c r="F17" s="13" t="str">
        <f t="shared" ca="1" si="4"/>
        <v>MA_09_10_CO_REC60_IMG08.jpg</v>
      </c>
      <c r="G17" s="13" t="str">
        <f ca="1">IF($F17&lt;&gt;"",IF($G$4="Recurso",VLOOKUP($E17,OFFSET('Definición técnica de imagenes'!$A$1,MATCH($G$5,'Definición técnica de imagenes'!$A$1:$A$104,0)-1,1,COUNTIF('Definición técnica de imagenes'!$A$3:$A$102,$G$5),5),5,FALSE),'Definición técnica de imagenes'!$F$16),"")</f>
        <v>643 x 450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t="s">
        <v>206</v>
      </c>
      <c r="K17" s="64"/>
      <c r="O17" s="2" t="str">
        <f>'Definición técnica de imagenes'!A27</f>
        <v>F7B</v>
      </c>
    </row>
    <row r="18" spans="1:15" s="11" customFormat="1" ht="207.75" customHeight="1" x14ac:dyDescent="0.35">
      <c r="A18" s="12" t="str">
        <f t="shared" si="3"/>
        <v>IMG09</v>
      </c>
      <c r="B18" s="74">
        <v>106497266</v>
      </c>
      <c r="C18" s="20" t="str">
        <f t="shared" si="0"/>
        <v>Recurso F8</v>
      </c>
      <c r="D18" s="63" t="s">
        <v>188</v>
      </c>
      <c r="E18" s="63" t="s">
        <v>155</v>
      </c>
      <c r="F18" s="13" t="str">
        <f t="shared" ca="1" si="4"/>
        <v>MA_09_10_CO_REC60_IMG09.jpg</v>
      </c>
      <c r="G18" s="13" t="str">
        <f ca="1">IF($F18&lt;&gt;"",IF($G$4="Recurso",VLOOKUP($E18,OFFSET('Definición técnica de imagenes'!$A$1,MATCH($G$5,'Definición técnica de imagenes'!$A$1:$A$104,0)-1,1,COUNTIF('Definición técnica de imagenes'!$A$3:$A$102,$G$5),5),5,FALSE),'Definición técnica de imagenes'!$F$16),"")</f>
        <v>643 x 450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t="s">
        <v>207</v>
      </c>
      <c r="K18" s="64" t="s">
        <v>190</v>
      </c>
      <c r="O18" s="2" t="str">
        <f>'Definición técnica de imagenes'!A30</f>
        <v>F8</v>
      </c>
    </row>
    <row r="19" spans="1:15" s="11" customFormat="1" ht="130.5" customHeight="1" x14ac:dyDescent="0.25">
      <c r="A19" s="12" t="str">
        <f t="shared" ref="A19:A50" si="6">IF(OR(B19&lt;&gt;"",J19&lt;&gt;""),CONCATENATE(LEFT(A18,3),IF(MID(A18,4,2)+1&lt;10,CONCATENATE("0",MID(A18,4,2)+1),MID(A18,4,2)+1)),"")</f>
        <v>IMG10</v>
      </c>
      <c r="B19" s="62" t="s">
        <v>191</v>
      </c>
      <c r="C19" s="20" t="str">
        <f t="shared" si="0"/>
        <v>Recurso F8</v>
      </c>
      <c r="D19" s="63" t="s">
        <v>188</v>
      </c>
      <c r="E19" s="63" t="s">
        <v>155</v>
      </c>
      <c r="F19" s="13" t="str">
        <f t="shared" ca="1" si="4"/>
        <v>MA_09_10_CO_REC60_IMG10.jpg</v>
      </c>
      <c r="G19" s="13" t="str">
        <f ca="1">IF($F19&lt;&gt;"",IF($G$4="Recurso",VLOOKUP($E19,OFFSET('Definición técnica de imagenes'!$A$1,MATCH($G$5,'Definición técnica de imagenes'!$A$1:$A$104,0)-1,1,COUNTIF('Definición técnica de imagenes'!$A$3:$A$102,$G$5),5),5,FALSE),'Definición técnica de imagenes'!$F$16),"")</f>
        <v>643 x 450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4" t="s">
        <v>192</v>
      </c>
      <c r="O19" s="2" t="str">
        <f>'Definición técnica de imagenes'!A31</f>
        <v>F10</v>
      </c>
    </row>
    <row r="20" spans="1:15" s="11" customFormat="1" ht="189.75" customHeight="1" x14ac:dyDescent="0.25">
      <c r="A20" s="12" t="str">
        <f t="shared" si="6"/>
        <v>IMG11</v>
      </c>
      <c r="B20" s="62" t="s">
        <v>191</v>
      </c>
      <c r="C20" s="20" t="str">
        <f t="shared" si="0"/>
        <v>Recurso F8</v>
      </c>
      <c r="D20" s="63" t="s">
        <v>188</v>
      </c>
      <c r="E20" s="63" t="s">
        <v>155</v>
      </c>
      <c r="F20" s="13" t="str">
        <f t="shared" ca="1" si="4"/>
        <v>MA_09_10_CO_REC60_IMG11.jpg</v>
      </c>
      <c r="G20" s="13" t="str">
        <f ca="1">IF($F20&lt;&gt;"",IF($G$4="Recurso",VLOOKUP($E20,OFFSET('Definición técnica de imagenes'!$A$1,MATCH($G$5,'Definición técnica de imagenes'!$A$1:$A$104,0)-1,1,COUNTIF('Definición técnica de imagenes'!$A$3:$A$102,$G$5),5),5,FALSE),'Definición técnica de imagenes'!$F$16),"")</f>
        <v>643 x 450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4" t="s">
        <v>193</v>
      </c>
      <c r="O20" s="2" t="str">
        <f>'Definición técnica de imagenes'!A32</f>
        <v>F10B</v>
      </c>
    </row>
    <row r="21" spans="1:15" s="11" customFormat="1" ht="189.75" customHeight="1" x14ac:dyDescent="0.25">
      <c r="A21" s="12" t="str">
        <f t="shared" si="6"/>
        <v>IMG12</v>
      </c>
      <c r="B21" s="62" t="s">
        <v>191</v>
      </c>
      <c r="C21" s="20" t="str">
        <f t="shared" si="0"/>
        <v>Recurso F8</v>
      </c>
      <c r="D21" s="63" t="s">
        <v>188</v>
      </c>
      <c r="E21" s="63" t="s">
        <v>155</v>
      </c>
      <c r="F21" s="13" t="str">
        <f t="shared" ca="1" si="4"/>
        <v>MA_09_10_CO_REC60_IMG12.jpg</v>
      </c>
      <c r="G21" s="13" t="str">
        <f ca="1">IF($F21&lt;&gt;"",IF($G$4="Recurso",VLOOKUP($E21,OFFSET('Definición técnica de imagenes'!$A$1,MATCH($G$5,'Definición técnica de imagenes'!$A$1:$A$104,0)-1,1,COUNTIF('Definición técnica de imagenes'!$A$3:$A$102,$G$5),5),5,FALSE),'Definición técnica de imagenes'!$F$16),"")</f>
        <v>643 x 450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4" t="s">
        <v>208</v>
      </c>
      <c r="O21" s="2" t="str">
        <f>'Definición técnica de imagenes'!A33</f>
        <v>F11</v>
      </c>
    </row>
    <row r="22" spans="1:15" s="11" customFormat="1" ht="195.75" customHeight="1" x14ac:dyDescent="0.25">
      <c r="A22" s="12" t="str">
        <f t="shared" si="6"/>
        <v>IMG13</v>
      </c>
      <c r="B22" s="62" t="s">
        <v>191</v>
      </c>
      <c r="C22" s="20" t="str">
        <f t="shared" si="0"/>
        <v>Recurso F8</v>
      </c>
      <c r="D22" s="63" t="s">
        <v>188</v>
      </c>
      <c r="E22" s="63" t="s">
        <v>155</v>
      </c>
      <c r="F22" s="13" t="str">
        <f t="shared" ca="1" si="4"/>
        <v>MA_09_10_CO_REC60_IMG13.jpg</v>
      </c>
      <c r="G22" s="13" t="str">
        <f ca="1">IF($F22&lt;&gt;"",IF($G$4="Recurso",VLOOKUP($E22,OFFSET('Definición técnica de imagenes'!$A$1,MATCH($G$5,'Definición técnica de imagenes'!$A$1:$A$104,0)-1,1,COUNTIF('Definición técnica de imagenes'!$A$3:$A$102,$G$5),5),5,FALSE),'Definición técnica de imagenes'!$F$16),"")</f>
        <v>643 x 450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4" t="s">
        <v>194</v>
      </c>
      <c r="O22" s="2" t="str">
        <f>'Definición técnica de imagenes'!A34</f>
        <v>F12</v>
      </c>
    </row>
    <row r="23" spans="1:15" s="11" customFormat="1" ht="137.25" customHeight="1" x14ac:dyDescent="0.25">
      <c r="A23" s="12" t="str">
        <f t="shared" si="6"/>
        <v>IMG14</v>
      </c>
      <c r="B23" s="62" t="s">
        <v>191</v>
      </c>
      <c r="C23" s="20" t="str">
        <f t="shared" si="0"/>
        <v>Recurso F8</v>
      </c>
      <c r="D23" s="63" t="s">
        <v>188</v>
      </c>
      <c r="E23" s="63" t="s">
        <v>155</v>
      </c>
      <c r="F23" s="13" t="str">
        <f t="shared" ca="1" si="4"/>
        <v>MA_09_10_CO_REC60_IMG14.jpg</v>
      </c>
      <c r="G23" s="13" t="str">
        <f ca="1">IF($F23&lt;&gt;"",IF($G$4="Recurso",VLOOKUP($E23,OFFSET('Definición técnica de imagenes'!$A$1,MATCH($G$5,'Definición técnica de imagenes'!$A$1:$A$104,0)-1,1,COUNTIF('Definición técnica de imagenes'!$A$3:$A$102,$G$5),5),5,FALSE),'Definición técnica de imagenes'!$F$16),"")</f>
        <v>643 x 450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t="s">
        <v>195</v>
      </c>
      <c r="O23" s="2" t="str">
        <f>'Definición técnica de imagenes'!A35</f>
        <v>F13</v>
      </c>
    </row>
    <row r="24" spans="1:15" s="11" customFormat="1" ht="211.5" customHeight="1" x14ac:dyDescent="0.25">
      <c r="A24" s="12" t="str">
        <f t="shared" si="6"/>
        <v>IMG15</v>
      </c>
      <c r="B24" s="62" t="s">
        <v>191</v>
      </c>
      <c r="C24" s="20" t="str">
        <f t="shared" si="0"/>
        <v>Recurso F8</v>
      </c>
      <c r="D24" s="63" t="s">
        <v>188</v>
      </c>
      <c r="E24" s="63" t="s">
        <v>155</v>
      </c>
      <c r="F24" s="13" t="str">
        <f t="shared" ca="1" si="4"/>
        <v>MA_09_10_CO_REC60_IMG15.jpg</v>
      </c>
      <c r="G24" s="13" t="str">
        <f ca="1">IF($F24&lt;&gt;"",IF($G$4="Recurso",VLOOKUP($E24,OFFSET('Definición técnica de imagenes'!$A$1,MATCH($G$5,'Definición técnica de imagenes'!$A$1:$A$104,0)-1,1,COUNTIF('Definición técnica de imagenes'!$A$3:$A$102,$G$5),5),5,FALSE),'Definición técnica de imagenes'!$F$16),"")</f>
        <v>643 x 450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4" t="s">
        <v>196</v>
      </c>
      <c r="O24" s="2" t="str">
        <f>'Definición técnica de imagenes'!A37</f>
        <v>F13B</v>
      </c>
    </row>
    <row r="25" spans="1:15" s="11" customFormat="1" ht="45.7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42.7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6"/>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7"/>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8" r:id="rId1" display="http://www.shutterstock.com/pic-106497266/stock-photo-ljubljana-slovenia-june-croatian-circus-group-kam-hram-with-performance-look-at-the-sky-at.html?src=djUADii3_ex5zaeUlWxAMA-19-54"/>
  </hyperlinks>
  <pageMargins left="0.75" right="0.75" top="1" bottom="1" header="0.5" footer="0.5"/>
  <pageSetup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90" t="s">
        <v>38</v>
      </c>
      <c r="B1" s="91"/>
      <c r="C1" s="91"/>
      <c r="D1" s="91"/>
      <c r="E1" s="91"/>
      <c r="F1" s="92"/>
    </row>
    <row r="2" spans="1:11" x14ac:dyDescent="0.35">
      <c r="A2" s="30" t="s">
        <v>42</v>
      </c>
      <c r="B2" s="31"/>
      <c r="C2" s="93" t="s">
        <v>13</v>
      </c>
      <c r="D2" s="94"/>
      <c r="E2" s="95"/>
      <c r="F2" s="32"/>
    </row>
    <row r="3" spans="1:11" ht="62" x14ac:dyDescent="0.35">
      <c r="A3" s="33" t="s">
        <v>43</v>
      </c>
      <c r="B3" s="31"/>
      <c r="C3" s="99" t="s">
        <v>14</v>
      </c>
      <c r="D3" s="100"/>
      <c r="E3" s="101"/>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2" t="str">
        <f>CONCATENATE(H21,"_",I21,"_",J21,"_CO")</f>
        <v>LE_07_04_CO</v>
      </c>
      <c r="E5" s="103"/>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88" t="str">
        <f>CONCATENATE("SolicitudGrafica_",D5,".xls")</f>
        <v>SolicitudGrafica_LE_07_04_CO.xls</v>
      </c>
      <c r="E7" s="88"/>
      <c r="F7" s="89"/>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0" t="s">
        <v>41</v>
      </c>
      <c r="B13" s="91"/>
      <c r="C13" s="91"/>
      <c r="D13" s="91"/>
      <c r="E13" s="91"/>
      <c r="F13" s="92"/>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3" t="s">
        <v>49</v>
      </c>
      <c r="D15" s="94"/>
      <c r="E15" s="94"/>
      <c r="F15" s="95"/>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6" t="str">
        <f>CONCATENATE(H21,"_",I21,"_",J21,"_",K45)</f>
        <v>LE_07_04_REC10</v>
      </c>
      <c r="E17" s="97"/>
      <c r="F17" s="98"/>
      <c r="J17" s="22">
        <v>14</v>
      </c>
      <c r="K17" s="22">
        <v>14</v>
      </c>
    </row>
    <row r="18" spans="1:11" ht="78" thickBot="1" x14ac:dyDescent="0.4">
      <c r="A18" s="33" t="s">
        <v>48</v>
      </c>
      <c r="B18" s="31"/>
      <c r="C18" s="59" t="s">
        <v>120</v>
      </c>
      <c r="D18" s="88" t="str">
        <f>CONCATENATE("SolicitudGrafica_",D17,".xls")</f>
        <v>SolicitudGrafica_LE_07_04_REC10.xls</v>
      </c>
      <c r="E18" s="88"/>
      <c r="F18" s="89"/>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488950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1022350</xdr:colOff>
                    <xdr:row>15</xdr:row>
                    <xdr:rowOff>488950</xdr:rowOff>
                  </from>
                  <to>
                    <xdr:col>3</xdr:col>
                    <xdr:colOff>831850</xdr:colOff>
                    <xdr:row>15</xdr:row>
                    <xdr:rowOff>717550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12700</xdr:colOff>
                    <xdr:row>15</xdr:row>
                    <xdr:rowOff>488950</xdr:rowOff>
                  </from>
                  <to>
                    <xdr:col>4</xdr:col>
                    <xdr:colOff>838200</xdr:colOff>
                    <xdr:row>15</xdr:row>
                    <xdr:rowOff>717550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12700</xdr:colOff>
                    <xdr:row>15</xdr:row>
                    <xdr:rowOff>488950</xdr:rowOff>
                  </from>
                  <to>
                    <xdr:col>5</xdr:col>
                    <xdr:colOff>838200</xdr:colOff>
                    <xdr:row>15</xdr:row>
                    <xdr:rowOff>717550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12700</xdr:rowOff>
                  </from>
                  <to>
                    <xdr:col>2</xdr:col>
                    <xdr:colOff>1041400</xdr:colOff>
                    <xdr:row>4</xdr:row>
                    <xdr:rowOff>241300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12700</xdr:rowOff>
                  </from>
                  <to>
                    <xdr:col>3</xdr:col>
                    <xdr:colOff>869950</xdr:colOff>
                    <xdr:row>4</xdr:row>
                    <xdr:rowOff>241300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12700</xdr:rowOff>
                  </from>
                  <to>
                    <xdr:col>5</xdr:col>
                    <xdr:colOff>12700</xdr:colOff>
                    <xdr:row>4</xdr:row>
                    <xdr:rowOff>241300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25" style="22" customWidth="1"/>
    <col min="3" max="3" width="17" style="22" customWidth="1"/>
    <col min="4" max="4" width="12.75" style="22" customWidth="1"/>
    <col min="5" max="5" width="6.83203125" style="22" customWidth="1"/>
    <col min="6" max="6" width="12.83203125" style="22" customWidth="1"/>
    <col min="7" max="7" width="12.75" style="22" customWidth="1"/>
    <col min="8" max="8" width="24.5" style="22" customWidth="1"/>
    <col min="9" max="9" width="27.25" style="22" customWidth="1"/>
    <col min="10" max="10" width="44.5" style="22" customWidth="1"/>
    <col min="11" max="16384" width="10.83203125" style="22"/>
  </cols>
  <sheetData>
    <row r="1" spans="1:10" x14ac:dyDescent="0.35">
      <c r="A1" s="105" t="s">
        <v>56</v>
      </c>
      <c r="B1" s="105" t="s">
        <v>149</v>
      </c>
      <c r="C1" s="105" t="s">
        <v>63</v>
      </c>
      <c r="D1" s="105" t="s">
        <v>64</v>
      </c>
      <c r="E1" s="105" t="s">
        <v>5</v>
      </c>
      <c r="F1" s="105" t="s">
        <v>65</v>
      </c>
      <c r="G1" s="105" t="s">
        <v>66</v>
      </c>
      <c r="H1" s="104" t="s">
        <v>68</v>
      </c>
      <c r="I1" s="104"/>
    </row>
    <row r="2" spans="1:10" x14ac:dyDescent="0.35">
      <c r="A2" s="105"/>
      <c r="B2" s="105"/>
      <c r="C2" s="105"/>
      <c r="D2" s="105"/>
      <c r="E2" s="105"/>
      <c r="F2" s="105"/>
      <c r="G2" s="105"/>
      <c r="H2" s="39" t="s">
        <v>65</v>
      </c>
      <c r="I2" s="39" t="s">
        <v>66</v>
      </c>
    </row>
    <row r="3" spans="1:10" s="41" customFormat="1" ht="14.65" customHeight="1" x14ac:dyDescent="0.35">
      <c r="A3" s="40" t="s">
        <v>69</v>
      </c>
      <c r="B3" s="40" t="s">
        <v>155</v>
      </c>
      <c r="C3" s="40" t="s">
        <v>70</v>
      </c>
      <c r="D3" s="40" t="s">
        <v>71</v>
      </c>
      <c r="E3" s="40" t="s">
        <v>72</v>
      </c>
      <c r="F3" s="40" t="s">
        <v>73</v>
      </c>
      <c r="G3" s="40"/>
      <c r="H3" s="40" t="s">
        <v>122</v>
      </c>
      <c r="I3" s="40"/>
    </row>
    <row r="4" spans="1:10" s="41" customFormat="1" ht="14.65" customHeight="1" x14ac:dyDescent="0.35">
      <c r="A4" s="42" t="s">
        <v>57</v>
      </c>
      <c r="B4" s="40" t="s">
        <v>155</v>
      </c>
      <c r="C4" s="42" t="s">
        <v>74</v>
      </c>
      <c r="D4" s="42" t="s">
        <v>71</v>
      </c>
      <c r="E4" s="42" t="s">
        <v>72</v>
      </c>
      <c r="F4" s="42" t="s">
        <v>75</v>
      </c>
      <c r="G4" s="42" t="s">
        <v>76</v>
      </c>
      <c r="H4" s="42" t="s">
        <v>123</v>
      </c>
      <c r="I4" s="42" t="s">
        <v>124</v>
      </c>
    </row>
    <row r="5" spans="1:10" s="41" customFormat="1" ht="14.65" customHeight="1" x14ac:dyDescent="0.35">
      <c r="A5" s="43" t="s">
        <v>77</v>
      </c>
      <c r="B5" s="40" t="s">
        <v>155</v>
      </c>
      <c r="C5" s="42" t="s">
        <v>78</v>
      </c>
      <c r="D5" s="42" t="s">
        <v>71</v>
      </c>
      <c r="E5" s="42" t="s">
        <v>72</v>
      </c>
      <c r="F5" s="42" t="s">
        <v>75</v>
      </c>
      <c r="G5" s="42" t="s">
        <v>76</v>
      </c>
      <c r="H5" s="42" t="s">
        <v>123</v>
      </c>
      <c r="I5" s="42" t="s">
        <v>124</v>
      </c>
    </row>
    <row r="6" spans="1:10" s="41" customFormat="1" ht="14.65" customHeight="1" x14ac:dyDescent="0.35">
      <c r="A6" s="42" t="s">
        <v>58</v>
      </c>
      <c r="B6" s="40" t="s">
        <v>155</v>
      </c>
      <c r="C6" s="42" t="s">
        <v>79</v>
      </c>
      <c r="D6" s="42" t="s">
        <v>71</v>
      </c>
      <c r="E6" s="42" t="s">
        <v>72</v>
      </c>
      <c r="F6" s="42" t="s">
        <v>75</v>
      </c>
      <c r="G6" s="42" t="s">
        <v>76</v>
      </c>
      <c r="H6" s="42" t="s">
        <v>123</v>
      </c>
      <c r="I6" s="42" t="s">
        <v>124</v>
      </c>
    </row>
    <row r="7" spans="1:10" s="41" customFormat="1" ht="14.65" customHeight="1" x14ac:dyDescent="0.35">
      <c r="A7" s="42" t="s">
        <v>58</v>
      </c>
      <c r="B7" s="40" t="s">
        <v>67</v>
      </c>
      <c r="C7" s="42" t="s">
        <v>79</v>
      </c>
      <c r="D7" s="42" t="s">
        <v>71</v>
      </c>
      <c r="E7" s="42" t="s">
        <v>72</v>
      </c>
      <c r="F7" s="42" t="s">
        <v>73</v>
      </c>
      <c r="G7" s="42"/>
      <c r="H7" s="42" t="s">
        <v>122</v>
      </c>
      <c r="I7" s="42"/>
    </row>
    <row r="8" spans="1:10" s="41" customFormat="1" ht="14.65" customHeight="1" x14ac:dyDescent="0.35">
      <c r="A8" s="42" t="s">
        <v>80</v>
      </c>
      <c r="B8" s="40" t="s">
        <v>155</v>
      </c>
      <c r="C8" s="42" t="s">
        <v>81</v>
      </c>
      <c r="D8" s="42" t="s">
        <v>71</v>
      </c>
      <c r="E8" s="42" t="s">
        <v>72</v>
      </c>
      <c r="F8" s="42" t="s">
        <v>75</v>
      </c>
      <c r="G8" s="42" t="s">
        <v>76</v>
      </c>
      <c r="H8" s="42" t="s">
        <v>123</v>
      </c>
      <c r="I8" s="42" t="s">
        <v>124</v>
      </c>
    </row>
    <row r="9" spans="1:10" s="41" customFormat="1" ht="14.65" customHeight="1" x14ac:dyDescent="0.35">
      <c r="A9" s="42" t="s">
        <v>82</v>
      </c>
      <c r="B9" s="40" t="s">
        <v>155</v>
      </c>
      <c r="C9" s="42" t="s">
        <v>83</v>
      </c>
      <c r="D9" s="42" t="s">
        <v>71</v>
      </c>
      <c r="E9" s="42" t="s">
        <v>72</v>
      </c>
      <c r="F9" s="42" t="s">
        <v>75</v>
      </c>
      <c r="G9" s="42" t="s">
        <v>76</v>
      </c>
      <c r="H9" s="42" t="s">
        <v>123</v>
      </c>
      <c r="I9" s="42" t="s">
        <v>124</v>
      </c>
    </row>
    <row r="10" spans="1:10" s="41" customFormat="1" ht="14.65" customHeight="1" x14ac:dyDescent="0.35">
      <c r="A10" s="42" t="s">
        <v>84</v>
      </c>
      <c r="B10" s="40" t="s">
        <v>155</v>
      </c>
      <c r="C10" s="42" t="s">
        <v>85</v>
      </c>
      <c r="D10" s="42" t="s">
        <v>71</v>
      </c>
      <c r="E10" s="42" t="s">
        <v>72</v>
      </c>
      <c r="F10" s="42" t="s">
        <v>75</v>
      </c>
      <c r="G10" s="42" t="s">
        <v>76</v>
      </c>
      <c r="H10" s="42" t="s">
        <v>123</v>
      </c>
      <c r="I10" s="42" t="s">
        <v>124</v>
      </c>
    </row>
    <row r="11" spans="1:10" s="41" customFormat="1" ht="14.65" customHeight="1" x14ac:dyDescent="0.35">
      <c r="A11" s="42" t="s">
        <v>86</v>
      </c>
      <c r="B11" s="40" t="s">
        <v>155</v>
      </c>
      <c r="C11" s="42" t="s">
        <v>87</v>
      </c>
      <c r="D11" s="42" t="s">
        <v>71</v>
      </c>
      <c r="E11" s="42" t="s">
        <v>72</v>
      </c>
      <c r="F11" s="42" t="s">
        <v>88</v>
      </c>
      <c r="G11" s="42"/>
      <c r="H11" s="42" t="s">
        <v>122</v>
      </c>
      <c r="I11" s="42"/>
    </row>
    <row r="12" spans="1:10" s="41" customFormat="1" ht="14.65" customHeight="1" x14ac:dyDescent="0.35">
      <c r="A12" s="42" t="s">
        <v>89</v>
      </c>
      <c r="B12" s="40" t="s">
        <v>155</v>
      </c>
      <c r="C12" s="69" t="s">
        <v>90</v>
      </c>
      <c r="D12" s="42" t="s">
        <v>71</v>
      </c>
      <c r="E12" s="42" t="s">
        <v>72</v>
      </c>
      <c r="F12" s="42" t="s">
        <v>75</v>
      </c>
      <c r="G12" s="42" t="s">
        <v>76</v>
      </c>
      <c r="H12" s="42" t="s">
        <v>123</v>
      </c>
      <c r="I12" s="42" t="s">
        <v>124</v>
      </c>
    </row>
    <row r="13" spans="1:10" s="41" customFormat="1" ht="14.65" customHeight="1" x14ac:dyDescent="0.35">
      <c r="A13" s="42" t="s">
        <v>91</v>
      </c>
      <c r="B13" s="40" t="s">
        <v>155</v>
      </c>
      <c r="C13" s="42" t="s">
        <v>92</v>
      </c>
      <c r="D13" s="42" t="s">
        <v>71</v>
      </c>
      <c r="E13" s="42" t="s">
        <v>72</v>
      </c>
      <c r="F13" s="42" t="s">
        <v>75</v>
      </c>
      <c r="G13" s="42" t="s">
        <v>76</v>
      </c>
      <c r="H13" s="42" t="s">
        <v>123</v>
      </c>
      <c r="I13" s="42" t="s">
        <v>124</v>
      </c>
    </row>
    <row r="14" spans="1:10" ht="14.65" customHeight="1" x14ac:dyDescent="0.35">
      <c r="A14" s="44" t="s">
        <v>94</v>
      </c>
      <c r="B14" s="44"/>
      <c r="C14" s="44" t="s">
        <v>95</v>
      </c>
      <c r="D14" s="42" t="s">
        <v>71</v>
      </c>
      <c r="E14" s="45" t="s">
        <v>72</v>
      </c>
      <c r="F14" s="45"/>
      <c r="G14" s="46" t="s">
        <v>118</v>
      </c>
      <c r="H14" s="42"/>
      <c r="I14" s="42" t="s">
        <v>122</v>
      </c>
    </row>
    <row r="15" spans="1:10" s="73" customFormat="1" ht="14.65" customHeight="1" x14ac:dyDescent="0.35">
      <c r="A15" s="71" t="s">
        <v>96</v>
      </c>
      <c r="B15" s="71"/>
      <c r="C15" s="71" t="s">
        <v>97</v>
      </c>
      <c r="D15" s="72" t="s">
        <v>98</v>
      </c>
      <c r="E15" s="71" t="s">
        <v>93</v>
      </c>
      <c r="F15" s="71" t="s">
        <v>117</v>
      </c>
      <c r="G15" s="71"/>
      <c r="H15" s="72" t="s">
        <v>122</v>
      </c>
      <c r="I15" s="71"/>
      <c r="J15" s="73" t="s">
        <v>99</v>
      </c>
    </row>
    <row r="16" spans="1:10" ht="14.65" customHeight="1" x14ac:dyDescent="0.35">
      <c r="A16" s="46" t="s">
        <v>100</v>
      </c>
      <c r="B16" s="46"/>
      <c r="C16" s="46"/>
      <c r="D16" s="43" t="s">
        <v>98</v>
      </c>
      <c r="E16" s="46" t="s">
        <v>101</v>
      </c>
      <c r="F16" s="45" t="s">
        <v>115</v>
      </c>
      <c r="G16" s="45" t="s">
        <v>116</v>
      </c>
      <c r="H16" s="46" t="s">
        <v>159</v>
      </c>
      <c r="I16" s="46" t="s">
        <v>158</v>
      </c>
      <c r="J16" s="47" t="s">
        <v>102</v>
      </c>
    </row>
    <row r="17" spans="1:10" ht="14.65" customHeight="1" x14ac:dyDescent="0.35">
      <c r="A17" s="42" t="s">
        <v>103</v>
      </c>
      <c r="B17" s="42"/>
      <c r="C17" s="42"/>
      <c r="D17" s="42" t="s">
        <v>71</v>
      </c>
      <c r="E17" s="42" t="s">
        <v>72</v>
      </c>
      <c r="F17" s="42" t="s">
        <v>156</v>
      </c>
      <c r="G17" s="42" t="s">
        <v>157</v>
      </c>
      <c r="H17" s="48" t="s">
        <v>104</v>
      </c>
      <c r="I17" s="48" t="s">
        <v>105</v>
      </c>
      <c r="J17" s="49" t="s">
        <v>106</v>
      </c>
    </row>
    <row r="18" spans="1:10" ht="14.65" customHeight="1" x14ac:dyDescent="0.35">
      <c r="A18" s="42" t="s">
        <v>184</v>
      </c>
      <c r="B18" s="42" t="s">
        <v>155</v>
      </c>
      <c r="C18" s="44" t="s">
        <v>148</v>
      </c>
      <c r="D18" s="44" t="s">
        <v>71</v>
      </c>
      <c r="E18" s="44" t="s">
        <v>93</v>
      </c>
      <c r="F18" s="44" t="s">
        <v>117</v>
      </c>
      <c r="G18" s="44"/>
      <c r="H18" s="42" t="s">
        <v>122</v>
      </c>
      <c r="I18" s="44"/>
      <c r="J18" s="49"/>
    </row>
    <row r="19" spans="1:10" ht="14.65" customHeight="1" x14ac:dyDescent="0.35">
      <c r="A19" s="42" t="s">
        <v>137</v>
      </c>
      <c r="B19" s="42" t="s">
        <v>150</v>
      </c>
      <c r="C19" s="44"/>
      <c r="D19" s="44" t="s">
        <v>71</v>
      </c>
      <c r="E19" s="44" t="s">
        <v>93</v>
      </c>
      <c r="F19" s="44" t="s">
        <v>171</v>
      </c>
      <c r="G19" s="44"/>
      <c r="H19" s="42" t="s">
        <v>122</v>
      </c>
      <c r="I19" s="44"/>
      <c r="J19" s="49"/>
    </row>
    <row r="20" spans="1:10" ht="14.65" customHeight="1" x14ac:dyDescent="0.35">
      <c r="A20" s="42" t="s">
        <v>137</v>
      </c>
      <c r="B20" s="42" t="s">
        <v>155</v>
      </c>
      <c r="C20" s="44"/>
      <c r="D20" s="44" t="s">
        <v>71</v>
      </c>
      <c r="E20" s="44" t="s">
        <v>93</v>
      </c>
      <c r="F20" s="44" t="s">
        <v>172</v>
      </c>
      <c r="G20" s="44"/>
      <c r="H20" s="42" t="s">
        <v>122</v>
      </c>
      <c r="I20" s="44"/>
      <c r="J20" s="49"/>
    </row>
    <row r="21" spans="1:10" ht="14.65" customHeight="1" x14ac:dyDescent="0.35">
      <c r="A21" s="42" t="s">
        <v>137</v>
      </c>
      <c r="B21" s="42" t="s">
        <v>163</v>
      </c>
      <c r="C21" s="44"/>
      <c r="D21" s="44" t="s">
        <v>71</v>
      </c>
      <c r="E21" s="44" t="s">
        <v>93</v>
      </c>
      <c r="F21" s="44" t="s">
        <v>173</v>
      </c>
      <c r="G21" s="44"/>
      <c r="H21" s="42" t="s">
        <v>122</v>
      </c>
      <c r="I21" s="68"/>
      <c r="J21" s="49"/>
    </row>
    <row r="22" spans="1:10" ht="14.65" customHeight="1" x14ac:dyDescent="0.35">
      <c r="A22" s="44" t="s">
        <v>132</v>
      </c>
      <c r="B22" s="44" t="s">
        <v>150</v>
      </c>
      <c r="C22" s="44" t="s">
        <v>133</v>
      </c>
      <c r="D22" s="42" t="s">
        <v>71</v>
      </c>
      <c r="E22" s="45" t="s">
        <v>93</v>
      </c>
      <c r="F22" s="46" t="s">
        <v>174</v>
      </c>
      <c r="G22" s="44"/>
      <c r="H22" s="42" t="s">
        <v>122</v>
      </c>
    </row>
    <row r="23" spans="1:10" ht="14.65" customHeight="1" x14ac:dyDescent="0.35">
      <c r="A23" s="42" t="s">
        <v>132</v>
      </c>
      <c r="B23" s="42" t="s">
        <v>155</v>
      </c>
      <c r="C23" s="44" t="s">
        <v>133</v>
      </c>
      <c r="D23" s="44" t="s">
        <v>71</v>
      </c>
      <c r="E23" s="44" t="s">
        <v>93</v>
      </c>
      <c r="F23" s="46" t="s">
        <v>175</v>
      </c>
      <c r="G23" s="46" t="s">
        <v>176</v>
      </c>
      <c r="H23" s="44" t="s">
        <v>123</v>
      </c>
      <c r="I23" s="44" t="s">
        <v>124</v>
      </c>
    </row>
    <row r="24" spans="1:10" ht="14.65" customHeight="1" x14ac:dyDescent="0.35">
      <c r="A24" s="42" t="s">
        <v>134</v>
      </c>
      <c r="B24" s="42" t="s">
        <v>155</v>
      </c>
      <c r="C24" s="44"/>
      <c r="D24" s="44" t="s">
        <v>71</v>
      </c>
      <c r="E24" s="44" t="s">
        <v>93</v>
      </c>
      <c r="F24" s="46" t="s">
        <v>175</v>
      </c>
      <c r="G24" s="46" t="s">
        <v>176</v>
      </c>
      <c r="H24" s="44"/>
      <c r="I24" s="68"/>
    </row>
    <row r="25" spans="1:10" ht="14.65" customHeight="1" x14ac:dyDescent="0.35">
      <c r="A25" s="42" t="s">
        <v>135</v>
      </c>
      <c r="B25" s="42" t="s">
        <v>150</v>
      </c>
      <c r="C25" s="44" t="s">
        <v>144</v>
      </c>
      <c r="D25" s="44" t="s">
        <v>71</v>
      </c>
      <c r="E25" s="44" t="s">
        <v>93</v>
      </c>
      <c r="F25" s="46" t="s">
        <v>174</v>
      </c>
      <c r="G25" s="46"/>
      <c r="H25" s="42" t="s">
        <v>122</v>
      </c>
    </row>
    <row r="26" spans="1:10" ht="14.65" customHeight="1" x14ac:dyDescent="0.35">
      <c r="A26" s="42" t="s">
        <v>135</v>
      </c>
      <c r="B26" s="42" t="s">
        <v>155</v>
      </c>
      <c r="C26" s="44" t="s">
        <v>144</v>
      </c>
      <c r="D26" s="44" t="s">
        <v>71</v>
      </c>
      <c r="E26" s="44" t="s">
        <v>93</v>
      </c>
      <c r="F26" s="46" t="s">
        <v>175</v>
      </c>
      <c r="G26" s="46" t="s">
        <v>176</v>
      </c>
      <c r="H26" s="44" t="s">
        <v>123</v>
      </c>
      <c r="I26" s="44" t="s">
        <v>124</v>
      </c>
    </row>
    <row r="27" spans="1:10" ht="14.65" customHeight="1" x14ac:dyDescent="0.35">
      <c r="A27" s="42" t="s">
        <v>138</v>
      </c>
      <c r="B27" s="42" t="s">
        <v>165</v>
      </c>
      <c r="C27" s="44" t="s">
        <v>133</v>
      </c>
      <c r="D27" s="44" t="s">
        <v>71</v>
      </c>
      <c r="E27" s="44" t="s">
        <v>93</v>
      </c>
      <c r="F27" s="46" t="s">
        <v>174</v>
      </c>
      <c r="G27" s="46"/>
      <c r="H27" s="42" t="s">
        <v>122</v>
      </c>
    </row>
    <row r="28" spans="1:10" ht="14.65" customHeight="1" x14ac:dyDescent="0.35">
      <c r="A28" s="42" t="s">
        <v>138</v>
      </c>
      <c r="B28" s="42" t="s">
        <v>166</v>
      </c>
      <c r="C28" s="44" t="s">
        <v>133</v>
      </c>
      <c r="D28" s="44" t="s">
        <v>71</v>
      </c>
      <c r="E28" s="44" t="s">
        <v>93</v>
      </c>
      <c r="F28" s="46" t="s">
        <v>177</v>
      </c>
      <c r="G28" s="46"/>
      <c r="H28" s="42" t="s">
        <v>164</v>
      </c>
    </row>
    <row r="29" spans="1:10" ht="14.65" customHeight="1" x14ac:dyDescent="0.35">
      <c r="A29" s="42" t="s">
        <v>138</v>
      </c>
      <c r="B29" s="42" t="s">
        <v>155</v>
      </c>
      <c r="C29" s="44" t="s">
        <v>133</v>
      </c>
      <c r="D29" s="44" t="s">
        <v>71</v>
      </c>
      <c r="E29" s="44" t="s">
        <v>93</v>
      </c>
      <c r="F29" s="46" t="s">
        <v>175</v>
      </c>
      <c r="G29" s="46" t="s">
        <v>176</v>
      </c>
      <c r="H29" s="44" t="s">
        <v>123</v>
      </c>
      <c r="I29" s="44" t="s">
        <v>124</v>
      </c>
    </row>
    <row r="30" spans="1:10" ht="14.65" customHeight="1" x14ac:dyDescent="0.35">
      <c r="A30" s="42" t="s">
        <v>139</v>
      </c>
      <c r="B30" s="42" t="s">
        <v>155</v>
      </c>
      <c r="C30" s="44" t="s">
        <v>167</v>
      </c>
      <c r="D30" s="44" t="s">
        <v>71</v>
      </c>
      <c r="E30" s="44" t="s">
        <v>93</v>
      </c>
      <c r="F30" s="44" t="s">
        <v>178</v>
      </c>
      <c r="G30" s="44"/>
      <c r="H30" s="44"/>
      <c r="I30" s="44"/>
    </row>
    <row r="31" spans="1:10" ht="14.65" customHeight="1" x14ac:dyDescent="0.35">
      <c r="A31" s="42" t="s">
        <v>140</v>
      </c>
      <c r="B31" s="42" t="s">
        <v>155</v>
      </c>
      <c r="C31" s="44" t="s">
        <v>145</v>
      </c>
      <c r="D31" s="44"/>
      <c r="E31" s="44"/>
      <c r="F31" s="44"/>
      <c r="G31" s="44"/>
      <c r="H31" s="44"/>
      <c r="I31" s="44"/>
    </row>
    <row r="32" spans="1:10" ht="14.65" customHeight="1" x14ac:dyDescent="0.35">
      <c r="A32" s="42" t="s">
        <v>141</v>
      </c>
      <c r="B32" s="42" t="s">
        <v>155</v>
      </c>
      <c r="C32" s="44"/>
      <c r="D32" s="44"/>
      <c r="E32" s="44"/>
      <c r="F32" s="44"/>
      <c r="G32" s="44"/>
      <c r="H32" s="44"/>
      <c r="I32" s="44"/>
    </row>
    <row r="33" spans="1:9" ht="14.65" customHeight="1" x14ac:dyDescent="0.35">
      <c r="A33" s="42" t="s">
        <v>136</v>
      </c>
      <c r="B33" s="42" t="s">
        <v>155</v>
      </c>
      <c r="C33" s="44"/>
      <c r="D33" s="44" t="s">
        <v>71</v>
      </c>
      <c r="E33" s="44" t="s">
        <v>93</v>
      </c>
      <c r="F33" s="44" t="s">
        <v>185</v>
      </c>
      <c r="G33" s="44"/>
      <c r="H33" s="44"/>
      <c r="I33" s="44"/>
    </row>
    <row r="34" spans="1:9" ht="14.65" customHeight="1" x14ac:dyDescent="0.35">
      <c r="A34" s="42" t="s">
        <v>142</v>
      </c>
      <c r="B34" s="42" t="s">
        <v>155</v>
      </c>
      <c r="C34" s="44" t="s">
        <v>186</v>
      </c>
      <c r="D34" s="44"/>
      <c r="E34" s="44"/>
      <c r="F34" s="44"/>
      <c r="G34" s="44"/>
      <c r="H34" s="44"/>
      <c r="I34" s="44"/>
    </row>
    <row r="35" spans="1:9" ht="14.65" customHeight="1" x14ac:dyDescent="0.35">
      <c r="A35" s="42" t="s">
        <v>95</v>
      </c>
      <c r="B35" s="42" t="s">
        <v>151</v>
      </c>
      <c r="C35" s="44" t="s">
        <v>147</v>
      </c>
      <c r="D35" s="44" t="s">
        <v>71</v>
      </c>
      <c r="E35" s="44" t="s">
        <v>93</v>
      </c>
      <c r="F35" s="44" t="s">
        <v>179</v>
      </c>
      <c r="G35" s="44" t="s">
        <v>181</v>
      </c>
      <c r="H35" s="44" t="s">
        <v>123</v>
      </c>
      <c r="I35" s="44" t="s">
        <v>124</v>
      </c>
    </row>
    <row r="36" spans="1:9" ht="14.65" customHeight="1" x14ac:dyDescent="0.35">
      <c r="A36" s="42" t="s">
        <v>95</v>
      </c>
      <c r="B36" s="42" t="s">
        <v>152</v>
      </c>
      <c r="C36" s="44" t="s">
        <v>147</v>
      </c>
      <c r="D36" s="44" t="s">
        <v>71</v>
      </c>
      <c r="E36" s="44" t="s">
        <v>93</v>
      </c>
      <c r="F36" s="44" t="s">
        <v>180</v>
      </c>
      <c r="G36" s="44" t="s">
        <v>181</v>
      </c>
      <c r="H36" s="44" t="s">
        <v>123</v>
      </c>
      <c r="I36" s="44" t="s">
        <v>124</v>
      </c>
    </row>
    <row r="37" spans="1:9" ht="14.65" customHeight="1" x14ac:dyDescent="0.35">
      <c r="A37" s="42" t="s">
        <v>143</v>
      </c>
      <c r="B37" s="42" t="s">
        <v>168</v>
      </c>
      <c r="C37" s="44" t="s">
        <v>170</v>
      </c>
      <c r="D37" s="44" t="s">
        <v>71</v>
      </c>
      <c r="E37" s="44" t="s">
        <v>93</v>
      </c>
      <c r="F37" s="44" t="s">
        <v>182</v>
      </c>
      <c r="G37" s="44"/>
      <c r="H37" s="44"/>
      <c r="I37" s="44"/>
    </row>
    <row r="38" spans="1:9" ht="14.6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2016-03-25T22:57:09Z</dcterms:modified>
</cp:coreProperties>
</file>