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797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H33" i="1"/>
  <c r="H32" i="1"/>
  <c r="H31" i="1"/>
  <c r="H30" i="1"/>
  <c r="H29" i="1"/>
  <c r="H28"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s="1"/>
  <c r="G29" i="1" s="1"/>
  <c r="A30" i="1" l="1"/>
  <c r="F30" i="1" s="1"/>
  <c r="G30" i="1" s="1"/>
  <c r="A31" i="1" l="1"/>
  <c r="F31" i="1" s="1"/>
  <c r="G31" i="1" s="1"/>
  <c r="A32" i="1" l="1"/>
  <c r="F32" i="1" s="1"/>
  <c r="G32" i="1" s="1"/>
  <c r="A33" i="1" l="1"/>
  <c r="F33" i="1" s="1"/>
  <c r="G33" i="1" s="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<sst xmlns="http://schemas.openxmlformats.org/spreadsheetml/2006/main" count="453" uniqueCount="220">
  <si>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</si>
  <si>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</si>
  <si>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</si>
  <si>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</si>
  <si>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</si>
  <si>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</si>
  <si>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</si>
  <si>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</si>
  <si>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</si>
  <si>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</si>
  <si>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</si>
  <si>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</si>
  <si>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</si>
  <si>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</si>
  <si>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</si>
  <si>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</si>
  <si>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</si>
  <si>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</si>
  <si>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</si>
  <si>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</si>
  <si>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</si>
  <si>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</si>
  <si>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</si>
  <si>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</si>
  <si>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</si>
  <si>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</si>
  <si>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</si>
  <si>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</si>
  <si>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</si>
  <si>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</si>
  <si>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</si>
  <si>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</si>
  <si>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</si>
  <si>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</si>
  <si>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</si>
  <si>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</si>
  <si>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</si>
  <si>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</si>
  <si>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</si>
  <si>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</si>
  <si>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</si>
  <si>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</si>
  <si>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</si>
  <si>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</si>
  <si>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</si>
  <si>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</si>
  <si>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</si>
  <si>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</si>
  <si>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</si>
  <si>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</si>
  <si>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</si>
  <si>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</si>
  <si>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</si>
  <si>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</si>
  <si>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</si>
  <si>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</si>
  <si>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</si>
  <si>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</si>
  <si>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</si>
  <si>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</si>
  <si>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</si>
  <si>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</si>
  <si>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</si>
  <si>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</si>
  <si>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</si>
  <si>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</si>
  <si>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</si>
  <si>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</si>
  <si>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</si>
  <si>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</si>
  <si>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</si>
  <si>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</si>
  <si>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</si>
  <si>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</si>
  <si>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</si>
  <si>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</si>
  <si>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</si>
  <si>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</si>
  <si>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</si>
  <si>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</si>
  <si>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</si>
  <si>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</si>
  <si>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</si>
  <si>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</si>
  <si>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</si>
  <si>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</si>
  <si>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</si>
  <si>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</si>
  <si>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</si>
  <si>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</si>
  <si>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</si>
  <si>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</si>
  <si>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</si>
  <si>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</si>
  <si>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</si>
  <si>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</si>
  <si>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</si>
  <si>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</si>
  <si>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</si>
  <si>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</si>
  <si>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</si>
  <si>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</si>
  <si>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</si>
  <si>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</si>
  <si>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</si>
  <si>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</si>
  <si>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</si>
  <si>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</si>
  <si>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</si>
  <si>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</si>
  <si>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</si>
  <si>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</si>
  <si>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</si>
  <si>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</si>
  <si>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</si>
  <si>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</si>
  <si>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</si>
  <si>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</si>
  <si>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</si>
  <si>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</si>
  <si>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</si>
  <si>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</si>
  <si>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</si>
  <si>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</si>
  <si>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</si>
  <si>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</si>
  <si>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</si>
  <si>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</si>
  <si>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</si>
  <si>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</si>
  <si>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</si>
  <si>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</si>
  <si>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</si>
  <si>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</si>
  <si>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</si>
  <si>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</si>
  <si>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</si>
  <si>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</si>
  <si>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</si>
  <si>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</si>
  <si>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</si>
  <si>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</si>
  <si>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</si>
  <si>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</si>
  <si>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</si>
  <si>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</si>
  <si>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</si>
  <si>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</si>
  <si>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</si>
  <si>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</si>
  <si>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</si>
  <si>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</si>
  <si>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</si>
  <si>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</si>
  <si>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</si>
  <si>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</si>
  <si>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</si>
  <si>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</si>
  <si>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</si>
  <si>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</si>
  <si>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</si>
  <si>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</si>
  <si>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</si>
  <si>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</si>
  <si>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</si>
  <si>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</si>
  <si>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</si>
  <si>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</si>
  <si>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</si>
  <si>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</si>
  <si>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</si>
  <si>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</si>
  <si>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</si>
  <si>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</si>
  <si>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</si>
  <si>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</si>
  <si>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</si>
  <si>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</si>
  <si>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</si>
  <si>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</si>
  <si>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</si>
  <si>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</si>
  <si>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</si>
  <si>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</si>
  <si>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</si>
  <si>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</si>
  <si>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</si>
  <si>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</si>
  <si>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Nombrarla como MA_09_10_REC60_ACT_02</t>
  </si>
  <si>
    <t>Nombrarla como MA_09_10_REC60_ACT_03</t>
  </si>
  <si>
    <t>Nombrarla como MA_09_10_REC60_ACT_04</t>
  </si>
  <si>
    <t>Nombrarla como MA_09_10_REC60_ACT_06</t>
  </si>
  <si>
    <t>Nombrarla como MA_09_10_REC60_ACT_07</t>
  </si>
  <si>
    <t>Nombrarla como MA_09_10_REC60_ACT_08</t>
  </si>
  <si>
    <t>Nombrarla como MA_09_10_REC60_ACT_10</t>
  </si>
  <si>
    <t>Nombrarla como MA_09_10_REC60_ACT_11</t>
  </si>
  <si>
    <t>Nombrarla como MA_09_10_REC60_ACT_12</t>
  </si>
  <si>
    <t xml:space="preserve">El punto O es el centro de la circunferencia. Cada caso se nombra con una letra A, B y C. 
Las tres circunferencias forman una sola imagen.
Nombrarla como MA_09_10_REC60_ACT_13
</t>
  </si>
  <si>
    <t>Nombrarla como MA_09_10_REC60_ACT_14</t>
  </si>
  <si>
    <t>Nombrarla como MA_09_10_REC60_ACT_15</t>
  </si>
  <si>
    <t>Nombrarla como MA_09_10_REC60_ACT_16</t>
  </si>
  <si>
    <t>Nombrarla como MA_09_10_REC60_ACT_18</t>
  </si>
  <si>
    <t>Nombrarla como MA_09_10_REC60_ACT_19</t>
  </si>
  <si>
    <t>Nombrarla como MA_09_10_REC60_ACT_20</t>
  </si>
  <si>
    <t>La circunferencia y las relaciones entre sus elementos</t>
  </si>
  <si>
    <t>Adriana Ma. Pachón</t>
  </si>
  <si>
    <t>Ver descripción</t>
  </si>
  <si>
    <t>Pregunta 1:
En todos los casos las letras van itálicas.
Nombrarla como MA_09_10_REC60_ACT_01</t>
  </si>
  <si>
    <t xml:space="preserve">Pregunta 2:
Nombrarla como MA_09_10_REC60_ACT_05
</t>
  </si>
  <si>
    <t>95°</t>
  </si>
  <si>
    <t>45°</t>
  </si>
  <si>
    <t>50°</t>
  </si>
  <si>
    <t>98°</t>
  </si>
  <si>
    <t>262°</t>
  </si>
  <si>
    <t>360°</t>
  </si>
  <si>
    <t xml:space="preserve">Pregunta 3 y 4:
El punto O es el centro de la circunferencia. Cada caso se nombra con una letra A, B y C. 
Las tres circunferencias forman una sola imagen.
Nombrarla como MA_09_10_REC60_ACT_09
</t>
  </si>
  <si>
    <t>84°</t>
  </si>
  <si>
    <t>190°</t>
  </si>
  <si>
    <t>O es el centro de la circunferencia. Los ángulos AOD y DOB miden 60° y 50°, respectivamente. C es un punto de la circunferencia.
Nombrarla como MA_09_10_REC60_ACT_17</t>
  </si>
  <si>
    <t>MA_09_10_CO_REC60_ACT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</si>
</sst>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12"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4" fillId="0" borderId="0" xfId="0" applyFont="1" applyBorder="1" applyAlignment="1">
      <alignment vertical="center" wrapText="1"/>
    </xf>
    <xf numFmtId="0" fontId="14"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1" fillId="0" borderId="29" xfId="0" applyFont="1" applyBorder="1" applyAlignment="1">
      <alignment vertical="center" wrapText="1"/>
    </xf>
    <xf numFmtId="0" fontId="21" fillId="0" borderId="29" xfId="0" applyFont="1" applyFill="1" applyBorder="1" applyAlignment="1">
      <alignment vertical="center" wrapText="1"/>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pplyProtection="1">
      <alignment horizontal="center"/>
      <protection locked="0"/>
    </xf>
    <xf numFmtId="164" fontId="7" fillId="0" borderId="26" xfId="0" applyNumberFormat="1" applyFont="1" applyBorder="1" applyAlignment="1" applyProtection="1">
      <alignment horizontal="center"/>
      <protection locked="0"/>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8" borderId="0" xfId="0" applyFont="1" applyFill="1" applyAlignment="1">
      <alignment horizontal="center" vertical="center" wrapText="1"/>
    </xf>
    <xf numFmtId="0" fontId="13"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468314</xdr:colOff>
      <xdr:row>9</xdr:row>
      <xdr:rowOff>7939</xdr:rowOff>
    </xdr:from>
    <xdr:to>
      <xdr:col>9</xdr:col>
      <xdr:colOff>1778002</xdr:colOff>
      <xdr:row>9</xdr:row>
      <xdr:rowOff>1268667</xdr:rowOff>
    </xdr:to>
    <xdr:pic>
      <xdr:nvPicPr>
        <xdr:cNvPr id="3" name="Imagen 2"/>
        <xdr:cNvPicPr>
          <a:picLocks noChangeAspect="1"/>
        </xdr:cNvPicPr>
      </xdr:nvPicPr>
      <xdr:blipFill>
        <a:blip xmlns:r="http://schemas.openxmlformats.org/officeDocument/2006/relationships" r:embed="rId1"/>
        <a:stretch>
          <a:fillRect/>
        </a:stretch>
      </xdr:blipFill>
      <xdr:spPr>
        <a:xfrm>
          <a:off x="14184314" y="2127252"/>
          <a:ext cx="1309688" cy="1260728"/>
        </a:xfrm>
        <a:prstGeom prst="rect">
          <a:avLst/>
        </a:prstGeom>
      </xdr:spPr>
    </xdr:pic>
    <xdr:clientData/>
  </xdr:twoCellAnchor>
  <xdr:twoCellAnchor editAs="oneCell">
    <xdr:from>
      <xdr:col>9</xdr:col>
      <xdr:colOff>301625</xdr:colOff>
      <xdr:row>18</xdr:row>
      <xdr:rowOff>230187</xdr:rowOff>
    </xdr:from>
    <xdr:to>
      <xdr:col>9</xdr:col>
      <xdr:colOff>2311400</xdr:colOff>
      <xdr:row>18</xdr:row>
      <xdr:rowOff>668337</xdr:rowOff>
    </xdr:to>
    <xdr:pic>
      <xdr:nvPicPr>
        <xdr:cNvPr id="14" name="Imagen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17625" y="12961937"/>
          <a:ext cx="2009775" cy="438150"/>
        </a:xfrm>
        <a:prstGeom prst="rect">
          <a:avLst/>
        </a:prstGeom>
      </xdr:spPr>
    </xdr:pic>
    <xdr:clientData/>
  </xdr:twoCellAnchor>
  <xdr:twoCellAnchor editAs="oneCell">
    <xdr:from>
      <xdr:col>9</xdr:col>
      <xdr:colOff>301626</xdr:colOff>
      <xdr:row>19</xdr:row>
      <xdr:rowOff>182563</xdr:rowOff>
    </xdr:from>
    <xdr:to>
      <xdr:col>9</xdr:col>
      <xdr:colOff>2301876</xdr:colOff>
      <xdr:row>19</xdr:row>
      <xdr:rowOff>620713</xdr:rowOff>
    </xdr:to>
    <xdr:pic>
      <xdr:nvPicPr>
        <xdr:cNvPr id="15" name="Imagen 1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17626" y="13668376"/>
          <a:ext cx="2000250" cy="438150"/>
        </a:xfrm>
        <a:prstGeom prst="rect">
          <a:avLst/>
        </a:prstGeom>
      </xdr:spPr>
    </xdr:pic>
    <xdr:clientData/>
  </xdr:twoCellAnchor>
  <xdr:twoCellAnchor editAs="oneCell">
    <xdr:from>
      <xdr:col>9</xdr:col>
      <xdr:colOff>309563</xdr:colOff>
      <xdr:row>20</xdr:row>
      <xdr:rowOff>127000</xdr:rowOff>
    </xdr:from>
    <xdr:to>
      <xdr:col>9</xdr:col>
      <xdr:colOff>2309813</xdr:colOff>
      <xdr:row>20</xdr:row>
      <xdr:rowOff>574675</xdr:rowOff>
    </xdr:to>
    <xdr:pic>
      <xdr:nvPicPr>
        <xdr:cNvPr id="16" name="Imagen 1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25563" y="14319250"/>
          <a:ext cx="2000250" cy="447675"/>
        </a:xfrm>
        <a:prstGeom prst="rect">
          <a:avLst/>
        </a:prstGeom>
      </xdr:spPr>
    </xdr:pic>
    <xdr:clientData/>
  </xdr:twoCellAnchor>
  <xdr:twoCellAnchor editAs="oneCell">
    <xdr:from>
      <xdr:col>9</xdr:col>
      <xdr:colOff>185965</xdr:colOff>
      <xdr:row>21</xdr:row>
      <xdr:rowOff>147410</xdr:rowOff>
    </xdr:from>
    <xdr:to>
      <xdr:col>9</xdr:col>
      <xdr:colOff>2149929</xdr:colOff>
      <xdr:row>21</xdr:row>
      <xdr:rowOff>1968019</xdr:rowOff>
    </xdr:to>
    <xdr:pic>
      <xdr:nvPicPr>
        <xdr:cNvPr id="23" name="Imagen 22"/>
        <xdr:cNvPicPr>
          <a:picLocks noChangeAspect="1"/>
        </xdr:cNvPicPr>
      </xdr:nvPicPr>
      <xdr:blipFill>
        <a:blip xmlns:r="http://schemas.openxmlformats.org/officeDocument/2006/relationships" r:embed="rId5"/>
        <a:stretch>
          <a:fillRect/>
        </a:stretch>
      </xdr:blipFill>
      <xdr:spPr>
        <a:xfrm>
          <a:off x="13883822" y="14933839"/>
          <a:ext cx="1963964" cy="1820609"/>
        </a:xfrm>
        <a:prstGeom prst="rect">
          <a:avLst/>
        </a:prstGeom>
      </xdr:spPr>
    </xdr:pic>
    <xdr:clientData/>
  </xdr:twoCellAnchor>
  <xdr:twoCellAnchor editAs="oneCell">
    <xdr:from>
      <xdr:col>9</xdr:col>
      <xdr:colOff>723448</xdr:colOff>
      <xdr:row>25</xdr:row>
      <xdr:rowOff>355078</xdr:rowOff>
    </xdr:from>
    <xdr:to>
      <xdr:col>9</xdr:col>
      <xdr:colOff>1794312</xdr:colOff>
      <xdr:row>25</xdr:row>
      <xdr:rowOff>1518331</xdr:rowOff>
    </xdr:to>
    <xdr:pic>
      <xdr:nvPicPr>
        <xdr:cNvPr id="8" name="Imagen 7"/>
        <xdr:cNvPicPr>
          <a:picLocks noChangeAspect="1"/>
        </xdr:cNvPicPr>
      </xdr:nvPicPr>
      <xdr:blipFill>
        <a:blip xmlns:r="http://schemas.openxmlformats.org/officeDocument/2006/relationships" r:embed="rId6"/>
        <a:stretch>
          <a:fillRect/>
        </a:stretch>
      </xdr:blipFill>
      <xdr:spPr>
        <a:xfrm>
          <a:off x="14421305" y="19087578"/>
          <a:ext cx="1070864" cy="1163253"/>
        </a:xfrm>
        <a:prstGeom prst="rect">
          <a:avLst/>
        </a:prstGeom>
      </xdr:spPr>
    </xdr:pic>
    <xdr:clientData/>
  </xdr:twoCellAnchor>
  <xdr:twoCellAnchor editAs="oneCell">
    <xdr:from>
      <xdr:col>9</xdr:col>
      <xdr:colOff>734785</xdr:colOff>
      <xdr:row>26</xdr:row>
      <xdr:rowOff>241527</xdr:rowOff>
    </xdr:from>
    <xdr:to>
      <xdr:col>9</xdr:col>
      <xdr:colOff>1773010</xdr:colOff>
      <xdr:row>26</xdr:row>
      <xdr:rowOff>603477</xdr:rowOff>
    </xdr:to>
    <xdr:pic>
      <xdr:nvPicPr>
        <xdr:cNvPr id="19" name="Imagen 1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432642" y="20824598"/>
          <a:ext cx="1038225" cy="361950"/>
        </a:xfrm>
        <a:prstGeom prst="rect">
          <a:avLst/>
        </a:prstGeom>
      </xdr:spPr>
    </xdr:pic>
    <xdr:clientData/>
  </xdr:twoCellAnchor>
  <xdr:twoCellAnchor editAs="oneCell">
    <xdr:from>
      <xdr:col>9</xdr:col>
      <xdr:colOff>727983</xdr:colOff>
      <xdr:row>28</xdr:row>
      <xdr:rowOff>193902</xdr:rowOff>
    </xdr:from>
    <xdr:to>
      <xdr:col>9</xdr:col>
      <xdr:colOff>1766208</xdr:colOff>
      <xdr:row>28</xdr:row>
      <xdr:rowOff>555852</xdr:rowOff>
    </xdr:to>
    <xdr:pic>
      <xdr:nvPicPr>
        <xdr:cNvPr id="27" name="Imagen 2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425840" y="22291902"/>
          <a:ext cx="1038225" cy="361950"/>
        </a:xfrm>
        <a:prstGeom prst="rect">
          <a:avLst/>
        </a:prstGeom>
      </xdr:spPr>
    </xdr:pic>
    <xdr:clientData/>
  </xdr:twoCellAnchor>
  <xdr:twoCellAnchor editAs="oneCell">
    <xdr:from>
      <xdr:col>9</xdr:col>
      <xdr:colOff>725714</xdr:colOff>
      <xdr:row>27</xdr:row>
      <xdr:rowOff>239258</xdr:rowOff>
    </xdr:from>
    <xdr:to>
      <xdr:col>9</xdr:col>
      <xdr:colOff>1735364</xdr:colOff>
      <xdr:row>27</xdr:row>
      <xdr:rowOff>601208</xdr:rowOff>
    </xdr:to>
    <xdr:pic>
      <xdr:nvPicPr>
        <xdr:cNvPr id="28" name="Imagen 27"/>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23571" y="21593401"/>
          <a:ext cx="1009650" cy="361950"/>
        </a:xfrm>
        <a:prstGeom prst="rect">
          <a:avLst/>
        </a:prstGeom>
      </xdr:spPr>
    </xdr:pic>
    <xdr:clientData/>
  </xdr:twoCellAnchor>
  <xdr:twoCellAnchor editAs="oneCell">
    <xdr:from>
      <xdr:col>9</xdr:col>
      <xdr:colOff>244929</xdr:colOff>
      <xdr:row>13</xdr:row>
      <xdr:rowOff>140767</xdr:rowOff>
    </xdr:from>
    <xdr:to>
      <xdr:col>9</xdr:col>
      <xdr:colOff>2258785</xdr:colOff>
      <xdr:row>13</xdr:row>
      <xdr:rowOff>2143736</xdr:rowOff>
    </xdr:to>
    <xdr:pic>
      <xdr:nvPicPr>
        <xdr:cNvPr id="29" name="Imagen 28"/>
        <xdr:cNvPicPr>
          <a:picLocks noChangeAspect="1"/>
        </xdr:cNvPicPr>
      </xdr:nvPicPr>
      <xdr:blipFill>
        <a:blip xmlns:r="http://schemas.openxmlformats.org/officeDocument/2006/relationships" r:embed="rId10"/>
        <a:stretch>
          <a:fillRect/>
        </a:stretch>
      </xdr:blipFill>
      <xdr:spPr>
        <a:xfrm>
          <a:off x="13942786" y="5991838"/>
          <a:ext cx="2013856" cy="2002969"/>
        </a:xfrm>
        <a:prstGeom prst="rect">
          <a:avLst/>
        </a:prstGeom>
      </xdr:spPr>
    </xdr:pic>
    <xdr:clientData/>
  </xdr:twoCellAnchor>
  <xdr:twoCellAnchor editAs="oneCell">
    <xdr:from>
      <xdr:col>9</xdr:col>
      <xdr:colOff>56296</xdr:colOff>
      <xdr:row>17</xdr:row>
      <xdr:rowOff>254001</xdr:rowOff>
    </xdr:from>
    <xdr:to>
      <xdr:col>9</xdr:col>
      <xdr:colOff>2559619</xdr:colOff>
      <xdr:row>17</xdr:row>
      <xdr:rowOff>2395929</xdr:rowOff>
    </xdr:to>
    <xdr:pic>
      <xdr:nvPicPr>
        <xdr:cNvPr id="18" name="Imagen 17"/>
        <xdr:cNvPicPr>
          <a:picLocks noChangeAspect="1"/>
        </xdr:cNvPicPr>
      </xdr:nvPicPr>
      <xdr:blipFill>
        <a:blip xmlns:r="http://schemas.openxmlformats.org/officeDocument/2006/relationships" r:embed="rId11"/>
        <a:stretch>
          <a:fillRect/>
        </a:stretch>
      </xdr:blipFill>
      <xdr:spPr>
        <a:xfrm>
          <a:off x="13754153" y="10359572"/>
          <a:ext cx="2503323" cy="21419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C7" sqref="C7"/>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M7A</v>
      </c>
    </row>
    <row r="2" spans="1:16" ht="15.5" x14ac:dyDescent="0.35">
      <c r="A2" s="1"/>
      <c r="B2" s="3" t="s">
        <v>121</v>
      </c>
      <c r="C2" s="81" t="s">
        <v>21</v>
      </c>
      <c r="D2" s="82"/>
      <c r="F2" s="74" t="s">
        <v>0</v>
      </c>
      <c r="G2" s="75"/>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3">
        <v>9</v>
      </c>
      <c r="D3" s="84"/>
      <c r="F3" s="76">
        <v>42454</v>
      </c>
      <c r="G3" s="77"/>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5.5" x14ac:dyDescent="0.35">
      <c r="A4" s="1"/>
      <c r="B4" s="4" t="s">
        <v>54</v>
      </c>
      <c r="C4" s="83" t="s">
        <v>204</v>
      </c>
      <c r="D4" s="84"/>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5" t="s">
        <v>205</v>
      </c>
      <c r="D5" s="86"/>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0" t="s">
        <v>219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78" t="s">
        <v>62</v>
      </c>
      <c r="G8" s="79"/>
      <c r="H8" s="79"/>
      <c r="I8" s="80"/>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48.5" customHeight="1" x14ac:dyDescent="0.25">
      <c r="A10" s="12" t="str">
        <f>IF(OR(B10&lt;&gt;"",J10&lt;&gt;""),"IMG01","")</f>
        <v>IMG01</v>
      </c>
      <c r="B10" s="62" t="s">
        <v>206</v>
      </c>
      <c r="C10" s="20" t="str">
        <f t="shared" ref="C10:C41" si="0">IF(OR(B10&lt;&gt;"",J10&lt;&gt;""),IF($G$4="Recurso",CONCATENATE($G$4," ",$G$5),$G$4),"")</f>
        <v>Recurso M7A</v>
      </c>
      <c r="D10" s="63" t="s">
        <v>187</v>
      </c>
      <c r="E10" s="63" t="s">
        <v>155</v>
      </c>
      <c r="F10" s="13" t="str">
        <f t="shared" ref="F10" ca="1" si="1">IF(OR(B10&lt;&gt;"",J10&lt;&gt;""),CONCATENATE($C$7,"_",$A10,IF($G$4="Cuaderno de Estudio","_small",CONCATENATE(IF(I10="","","n"),IF(LEFT($G$5,1)="F",".jpg",".png")))),"")</f>
        <v>MA_09_10_CO_REC60_ACT_IMG01n.png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MA_09_10_CO_REC60_ACT_IMG01a.png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207</v>
      </c>
      <c r="O10" s="2" t="str">
        <f>'Definición técnica de imagenes'!A12</f>
        <v>M12D</v>
      </c>
    </row>
    <row r="11" spans="1:16" s="11" customFormat="1" ht="45" customHeight="1" x14ac:dyDescent="0.25">
      <c r="A11" s="12" t="str">
        <f t="shared" ref="A11:A18" si="3">IF(OR(B11&lt;&gt;"",J11&lt;&gt;""),CONCATENATE(LEFT(A10,3),IF(MID(A10,4,2)+1&lt;10,CONCATENATE("0",MID(A10,4,2)+1))),"")</f>
        <v>IMG02</v>
      </c>
      <c r="B11" s="62" t="s">
        <v>206</v>
      </c>
      <c r="C11" s="20" t="str">
        <f t="shared" si="0"/>
        <v>Recurso M7A</v>
      </c>
      <c r="D11" s="63" t="s">
        <v>187</v>
      </c>
      <c r="E11" s="63" t="s">
        <v>67</v>
      </c>
      <c r="F11" s="13" t="str">
        <f t="shared" ref="F11:F74" ca="1" si="4">IF(OR(B11&lt;&gt;"",J11&lt;&gt;""),CONCATENATE($C$7,"_",$A11,IF($G$4="Cuaderno de Estudio","_small",CONCATENATE(IF(I11="","","n"),IF(LEFT($G$5,1)="F",".jpg",".png")))),"")</f>
        <v>MA_09_10_CO_REC60_ACT_IMG02.png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212</v>
      </c>
      <c r="K11" s="64" t="s">
        <v>188</v>
      </c>
      <c r="O11" s="2" t="str">
        <f>'Definición técnica de imagenes'!A13</f>
        <v>M101</v>
      </c>
    </row>
    <row r="12" spans="1:16" s="11" customFormat="1" ht="55.5" customHeight="1" x14ac:dyDescent="0.25">
      <c r="A12" s="12" t="str">
        <f t="shared" si="3"/>
        <v>IMG03</v>
      </c>
      <c r="B12" s="62" t="s">
        <v>206</v>
      </c>
      <c r="C12" s="20" t="str">
        <f t="shared" si="0"/>
        <v>Recurso M7A</v>
      </c>
      <c r="D12" s="63" t="s">
        <v>187</v>
      </c>
      <c r="E12" s="63" t="s">
        <v>67</v>
      </c>
      <c r="F12" s="13" t="str">
        <f t="shared" ca="1" si="4"/>
        <v>MA_09_10_CO_REC60_ACT_IMG03.png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213</v>
      </c>
      <c r="K12" s="64" t="s">
        <v>189</v>
      </c>
      <c r="O12" s="2" t="str">
        <f>'Definición técnica de imagenes'!A18</f>
        <v>Diaporama F1</v>
      </c>
    </row>
    <row r="13" spans="1:16" s="11" customFormat="1" ht="48" customHeight="1" x14ac:dyDescent="0.25">
      <c r="A13" s="12" t="str">
        <f t="shared" si="3"/>
        <v>IMG04</v>
      </c>
      <c r="B13" s="62" t="s">
        <v>206</v>
      </c>
      <c r="C13" s="20" t="str">
        <f t="shared" si="0"/>
        <v>Recurso M7A</v>
      </c>
      <c r="D13" s="63" t="s">
        <v>187</v>
      </c>
      <c r="E13" s="63" t="s">
        <v>67</v>
      </c>
      <c r="F13" s="13" t="str">
        <f t="shared" ca="1" si="4"/>
        <v>MA_09_10_CO_REC60_ACT_IMG04.png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214</v>
      </c>
      <c r="K13" s="64" t="s">
        <v>190</v>
      </c>
      <c r="O13" s="2" t="str">
        <f>'Definición técnica de imagenes'!A19</f>
        <v>F4</v>
      </c>
    </row>
    <row r="14" spans="1:16" s="11" customFormat="1" ht="182.25" customHeight="1" x14ac:dyDescent="0.25">
      <c r="A14" s="12" t="str">
        <f t="shared" si="3"/>
        <v>IMG05</v>
      </c>
      <c r="B14" s="62" t="s">
        <v>206</v>
      </c>
      <c r="C14" s="20" t="str">
        <f t="shared" si="0"/>
        <v>Recurso M7A</v>
      </c>
      <c r="D14" s="63" t="s">
        <v>187</v>
      </c>
      <c r="E14" s="63" t="s">
        <v>155</v>
      </c>
      <c r="F14" s="13" t="str">
        <f t="shared" ca="1" si="4"/>
        <v>MA_09_10_CO_REC60_ACT_IMG05n.png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MA_09_10_CO_REC60_ACT_IMG05a.png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t="s">
        <v>208</v>
      </c>
      <c r="O14" s="2" t="str">
        <f>'Definición técnica de imagenes'!A22</f>
        <v>F6</v>
      </c>
    </row>
    <row r="15" spans="1:16" s="11" customFormat="1" ht="55.5" customHeight="1" x14ac:dyDescent="0.25">
      <c r="A15" s="12" t="str">
        <f t="shared" si="3"/>
        <v>IMG06</v>
      </c>
      <c r="B15" s="62" t="s">
        <v>206</v>
      </c>
      <c r="C15" s="20" t="str">
        <f t="shared" si="0"/>
        <v>Recurso M7A</v>
      </c>
      <c r="D15" s="63" t="s">
        <v>187</v>
      </c>
      <c r="E15" s="63" t="s">
        <v>67</v>
      </c>
      <c r="F15" s="13" t="str">
        <f t="shared" ca="1" si="4"/>
        <v>MA_09_10_CO_REC60_ACT_IMG06.png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210</v>
      </c>
      <c r="K15" s="64" t="s">
        <v>191</v>
      </c>
      <c r="O15" s="2" t="str">
        <f>'Definición técnica de imagenes'!A24</f>
        <v>F6B</v>
      </c>
    </row>
    <row r="16" spans="1:16" s="11" customFormat="1" ht="51.75" customHeight="1" x14ac:dyDescent="0.25">
      <c r="A16" s="12" t="str">
        <f t="shared" si="3"/>
        <v>IMG07</v>
      </c>
      <c r="B16" s="62" t="s">
        <v>206</v>
      </c>
      <c r="C16" s="20" t="str">
        <f t="shared" si="0"/>
        <v>Recurso M7A</v>
      </c>
      <c r="D16" s="63" t="s">
        <v>187</v>
      </c>
      <c r="E16" s="63" t="s">
        <v>67</v>
      </c>
      <c r="F16" s="13" t="str">
        <f t="shared" ca="1" si="4"/>
        <v>MA_09_10_CO_REC60_ACT_IMG07.png</v>
      </c>
      <c r="G16" s="13" t="str">
        <f ca="1">IF($F16&lt;&gt;"",IF($G$4="Recurso",VLOOKUP($E16,OFFSET('Definición técnica de imagenes'!$A$1,MATCH($G$5,'Definición técnica de imagenes'!$A$1:$A$104,0)-1,1,COUNTIF('Definición técnica de imagenes'!$A$3:$A$102,$G$5),5),5,FALSE),'Definición técnica de imagenes'!$F$16),"")</f>
        <v>110 x 110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t="s">
        <v>209</v>
      </c>
      <c r="K16" s="64" t="s">
        <v>192</v>
      </c>
      <c r="O16" s="2" t="str">
        <f>'Definición técnica de imagenes'!A25</f>
        <v>F7</v>
      </c>
    </row>
    <row r="17" spans="1:15" s="11" customFormat="1" ht="45.75" customHeight="1" x14ac:dyDescent="0.25">
      <c r="A17" s="12" t="str">
        <f t="shared" si="3"/>
        <v>IMG08</v>
      </c>
      <c r="B17" s="62" t="s">
        <v>206</v>
      </c>
      <c r="C17" s="20" t="str">
        <f t="shared" si="0"/>
        <v>Recurso M7A</v>
      </c>
      <c r="D17" s="63" t="s">
        <v>187</v>
      </c>
      <c r="E17" s="63" t="s">
        <v>67</v>
      </c>
      <c r="F17" s="13" t="str">
        <f t="shared" ca="1" si="4"/>
        <v>MA_09_10_CO_REC60_ACT_IMG08.png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t="s">
        <v>211</v>
      </c>
      <c r="K17" s="64" t="s">
        <v>193</v>
      </c>
      <c r="O17" s="2" t="str">
        <f>'Definición técnica de imagenes'!A27</f>
        <v>F7B</v>
      </c>
    </row>
    <row r="18" spans="1:15" s="11" customFormat="1" ht="202.5" customHeight="1" x14ac:dyDescent="0.25">
      <c r="A18" s="12" t="str">
        <f t="shared" si="3"/>
        <v>IMG09</v>
      </c>
      <c r="B18" s="62" t="s">
        <v>206</v>
      </c>
      <c r="C18" s="20" t="str">
        <f t="shared" si="0"/>
        <v>Recurso M7A</v>
      </c>
      <c r="D18" s="63" t="s">
        <v>187</v>
      </c>
      <c r="E18" s="63" t="s">
        <v>155</v>
      </c>
      <c r="F18" s="13" t="str">
        <f t="shared" ca="1" si="4"/>
        <v>MA_09_10_CO_REC60_ACT_IMG09n.png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MA_09_10_CO_REC60_ACT_IMG09a.png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c r="K18" s="64" t="s">
        <v>215</v>
      </c>
      <c r="O18" s="2" t="str">
        <f>'Definición técnica de imagenes'!A30</f>
        <v>F8</v>
      </c>
    </row>
    <row r="19" spans="1:15" s="11" customFormat="1" ht="59.25" customHeight="1" x14ac:dyDescent="0.25">
      <c r="A19" s="12" t="str">
        <f t="shared" ref="A19:A50" si="6">IF(OR(B19&lt;&gt;"",J19&lt;&gt;""),CONCATENATE(LEFT(A18,3),IF(MID(A18,4,2)+1&lt;10,CONCATENATE("0",MID(A18,4,2)+1),MID(A18,4,2)+1)),"")</f>
        <v>IMG10</v>
      </c>
      <c r="B19" s="62" t="s">
        <v>206</v>
      </c>
      <c r="C19" s="20" t="str">
        <f t="shared" si="0"/>
        <v>Recurso M7A</v>
      </c>
      <c r="D19" s="63" t="s">
        <v>187</v>
      </c>
      <c r="E19" s="63" t="s">
        <v>67</v>
      </c>
      <c r="F19" s="13" t="str">
        <f t="shared" ca="1" si="4"/>
        <v>MA_09_10_CO_REC60_ACT_IMG10.png</v>
      </c>
      <c r="G19" s="13" t="str">
        <f ca="1">IF($F19&lt;&gt;"",IF($G$4="Recurso",VLOOKUP($E19,OFFSET('Definición técnica de imagenes'!$A$1,MATCH($G$5,'Definición técnica de imagenes'!$A$1:$A$104,0)-1,1,COUNTIF('Definición técnica de imagenes'!$A$3:$A$102,$G$5),5),5,FALSE),'Definición técnica de imagenes'!$F$16),"")</f>
        <v>110 x 110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4" t="s">
        <v>194</v>
      </c>
      <c r="O19" s="2" t="str">
        <f>'Definición técnica de imagenes'!A31</f>
        <v>F10</v>
      </c>
    </row>
    <row r="20" spans="1:15" s="11" customFormat="1" ht="55.5" customHeight="1" x14ac:dyDescent="0.25">
      <c r="A20" s="12" t="str">
        <f t="shared" si="6"/>
        <v>IMG11</v>
      </c>
      <c r="B20" s="62" t="s">
        <v>206</v>
      </c>
      <c r="C20" s="20" t="str">
        <f t="shared" si="0"/>
        <v>Recurso M7A</v>
      </c>
      <c r="D20" s="63" t="s">
        <v>187</v>
      </c>
      <c r="E20" s="63" t="s">
        <v>67</v>
      </c>
      <c r="F20" s="13" t="str">
        <f t="shared" ca="1" si="4"/>
        <v>MA_09_10_CO_REC60_ACT_IMG11.png</v>
      </c>
      <c r="G20" s="13" t="str">
        <f ca="1">IF($F20&lt;&gt;"",IF($G$4="Recurso",VLOOKUP($E20,OFFSET('Definición técnica de imagenes'!$A$1,MATCH($G$5,'Definición técnica de imagenes'!$A$1:$A$104,0)-1,1,COUNTIF('Definición técnica de imagenes'!$A$3:$A$102,$G$5),5),5,FALSE),'Definición técnica de imagenes'!$F$16),"")</f>
        <v>110 x 110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4" t="s">
        <v>195</v>
      </c>
      <c r="O20" s="2" t="str">
        <f>'Definición técnica de imagenes'!A32</f>
        <v>F10B</v>
      </c>
    </row>
    <row r="21" spans="1:15" s="11" customFormat="1" ht="51" customHeight="1" x14ac:dyDescent="0.25">
      <c r="A21" s="12" t="str">
        <f t="shared" si="6"/>
        <v>IMG12</v>
      </c>
      <c r="B21" s="62" t="s">
        <v>206</v>
      </c>
      <c r="C21" s="20" t="str">
        <f t="shared" si="0"/>
        <v>Recurso M7A</v>
      </c>
      <c r="D21" s="63" t="s">
        <v>187</v>
      </c>
      <c r="E21" s="63" t="s">
        <v>67</v>
      </c>
      <c r="F21" s="13" t="str">
        <f t="shared" ca="1" si="4"/>
        <v>MA_09_10_CO_REC60_ACT_IMG12.png</v>
      </c>
      <c r="G21" s="13" t="str">
        <f ca="1">IF($F21&lt;&gt;"",IF($G$4="Recurso",VLOOKUP($E21,OFFSET('Definición técnica de imagenes'!$A$1,MATCH($G$5,'Definición técnica de imagenes'!$A$1:$A$104,0)-1,1,COUNTIF('Definición técnica de imagenes'!$A$3:$A$102,$G$5),5),5,FALSE),'Definición técnica de imagenes'!$F$16),"")</f>
        <v>110 x 110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4" t="s">
        <v>196</v>
      </c>
      <c r="O21" s="2" t="str">
        <f>'Definición técnica de imagenes'!A33</f>
        <v>F11</v>
      </c>
    </row>
    <row r="22" spans="1:15" s="11" customFormat="1" ht="173.25" customHeight="1" x14ac:dyDescent="0.25">
      <c r="A22" s="12" t="str">
        <f t="shared" si="6"/>
        <v>IMG13</v>
      </c>
      <c r="B22" s="62" t="s">
        <v>206</v>
      </c>
      <c r="C22" s="20" t="str">
        <f t="shared" si="0"/>
        <v>Recurso M7A</v>
      </c>
      <c r="D22" s="63" t="s">
        <v>187</v>
      </c>
      <c r="E22" s="63" t="s">
        <v>155</v>
      </c>
      <c r="F22" s="13" t="str">
        <f t="shared" ca="1" si="4"/>
        <v>MA_09_10_CO_REC60_ACT_IMG13n.png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MA_09_10_CO_REC60_ACT_IMG13a.png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4" t="s">
        <v>197</v>
      </c>
      <c r="O22" s="2" t="str">
        <f>'Definición técnica de imagenes'!A34</f>
        <v>F12</v>
      </c>
    </row>
    <row r="23" spans="1:15" s="11" customFormat="1" ht="44.25" customHeight="1" x14ac:dyDescent="0.25">
      <c r="A23" s="12" t="str">
        <f t="shared" si="6"/>
        <v>IMG14</v>
      </c>
      <c r="B23" s="62" t="s">
        <v>206</v>
      </c>
      <c r="C23" s="20" t="str">
        <f t="shared" si="0"/>
        <v>Recurso M7A</v>
      </c>
      <c r="D23" s="63" t="s">
        <v>187</v>
      </c>
      <c r="E23" s="63" t="s">
        <v>67</v>
      </c>
      <c r="F23" s="13" t="str">
        <f t="shared" ca="1" si="4"/>
        <v>MA_09_10_CO_REC60_ACT_IMG14.png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t="s">
        <v>209</v>
      </c>
      <c r="K23" s="64" t="s">
        <v>198</v>
      </c>
      <c r="O23" s="2" t="str">
        <f>'Definición técnica de imagenes'!A35</f>
        <v>F13</v>
      </c>
    </row>
    <row r="24" spans="1:15" s="11" customFormat="1" ht="48" customHeight="1" x14ac:dyDescent="0.25">
      <c r="A24" s="12" t="str">
        <f t="shared" si="6"/>
        <v>IMG15</v>
      </c>
      <c r="B24" s="62" t="s">
        <v>206</v>
      </c>
      <c r="C24" s="20" t="str">
        <f t="shared" si="0"/>
        <v>Recurso M7A</v>
      </c>
      <c r="D24" s="63" t="s">
        <v>187</v>
      </c>
      <c r="E24" s="63" t="s">
        <v>67</v>
      </c>
      <c r="F24" s="13" t="str">
        <f t="shared" ca="1" si="4"/>
        <v>MA_09_10_CO_REC60_ACT_IMG15.png</v>
      </c>
      <c r="G24" s="13" t="str">
        <f ca="1">IF($F24&lt;&gt;"",IF($G$4="Recurso",VLOOKUP($E24,OFFSET('Definición técnica de imagenes'!$A$1,MATCH($G$5,'Definición técnica de imagenes'!$A$1:$A$104,0)-1,1,COUNTIF('Definición técnica de imagenes'!$A$3:$A$102,$G$5),5),5,FALSE),'Definición técnica de imagenes'!$F$16),"")</f>
        <v>110 x 110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216</v>
      </c>
      <c r="K24" s="64" t="s">
        <v>199</v>
      </c>
      <c r="O24" s="2" t="str">
        <f>'Definición técnica de imagenes'!A37</f>
        <v>F13B</v>
      </c>
    </row>
    <row r="25" spans="1:15" s="11" customFormat="1" ht="45.75" customHeight="1" x14ac:dyDescent="0.25">
      <c r="A25" s="12" t="str">
        <f t="shared" si="6"/>
        <v>IMG16</v>
      </c>
      <c r="B25" s="62" t="s">
        <v>206</v>
      </c>
      <c r="C25" s="20" t="str">
        <f t="shared" si="0"/>
        <v>Recurso M7A</v>
      </c>
      <c r="D25" s="63" t="s">
        <v>187</v>
      </c>
      <c r="E25" s="63" t="s">
        <v>67</v>
      </c>
      <c r="F25" s="13" t="str">
        <f t="shared" ca="1" si="4"/>
        <v>MA_09_10_CO_REC60_ACT_IMG16.png</v>
      </c>
      <c r="G25" s="13" t="str">
        <f ca="1">IF($F25&lt;&gt;"",IF($G$4="Recurso",VLOOKUP($E25,OFFSET('Definición técnica de imagenes'!$A$1,MATCH($G$5,'Definición técnica de imagenes'!$A$1:$A$104,0)-1,1,COUNTIF('Definición técnica de imagenes'!$A$3:$A$102,$G$5),5),5,FALSE),'Definición técnica de imagenes'!$F$16),"")</f>
        <v>110 x 110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217</v>
      </c>
      <c r="K25" s="64" t="s">
        <v>200</v>
      </c>
    </row>
    <row r="26" spans="1:15" s="11" customFormat="1" ht="145.5" customHeight="1" x14ac:dyDescent="0.25">
      <c r="A26" s="12" t="str">
        <f t="shared" si="6"/>
        <v>IMG17</v>
      </c>
      <c r="B26" s="62" t="s">
        <v>206</v>
      </c>
      <c r="C26" s="20" t="str">
        <f t="shared" si="0"/>
        <v>Recurso M7A</v>
      </c>
      <c r="D26" s="63" t="s">
        <v>187</v>
      </c>
      <c r="E26" s="63" t="s">
        <v>155</v>
      </c>
      <c r="F26" s="13" t="str">
        <f t="shared" ca="1" si="4"/>
        <v>MA_09_10_CO_REC60_ACT_IMG17n.png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MA_09_10_CO_REC60_ACT_IMG17a.png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c r="K26" s="64" t="s">
        <v>218</v>
      </c>
    </row>
    <row r="27" spans="1:15" s="11" customFormat="1" ht="60.75" customHeight="1" x14ac:dyDescent="0.25">
      <c r="A27" s="12" t="str">
        <f t="shared" si="6"/>
        <v>IMG18</v>
      </c>
      <c r="B27" s="62" t="s">
        <v>206</v>
      </c>
      <c r="C27" s="20" t="str">
        <f t="shared" si="0"/>
        <v>Recurso M7A</v>
      </c>
      <c r="D27" s="63" t="s">
        <v>187</v>
      </c>
      <c r="E27" s="63" t="s">
        <v>67</v>
      </c>
      <c r="F27" s="13" t="str">
        <f t="shared" ca="1" si="4"/>
        <v>MA_09_10_CO_REC60_ACT_IMG18.png</v>
      </c>
      <c r="G27" s="13" t="str">
        <f ca="1">IF($F27&lt;&gt;"",IF($G$4="Recurso",VLOOKUP($E27,OFFSET('Definición técnica de imagenes'!$A$1,MATCH($G$5,'Definición técnica de imagenes'!$A$1:$A$104,0)-1,1,COUNTIF('Definición técnica de imagenes'!$A$3:$A$102,$G$5),5),5,FALSE),'Definición técnica de imagenes'!$F$16),"")</f>
        <v>110 x 110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t="s">
        <v>201</v>
      </c>
      <c r="O27" s="2"/>
    </row>
    <row r="28" spans="1:15" s="11" customFormat="1" ht="58.5" customHeight="1" x14ac:dyDescent="0.25">
      <c r="A28" s="12" t="str">
        <f t="shared" si="6"/>
        <v>IMG19</v>
      </c>
      <c r="B28" s="62" t="s">
        <v>206</v>
      </c>
      <c r="C28" s="20" t="str">
        <f t="shared" si="0"/>
        <v>Recurso M7A</v>
      </c>
      <c r="D28" s="63" t="s">
        <v>187</v>
      </c>
      <c r="E28" s="63" t="s">
        <v>67</v>
      </c>
      <c r="F28" s="13" t="str">
        <f t="shared" ca="1" si="4"/>
        <v>MA_09_10_CO_REC60_ACT_IMG19.png</v>
      </c>
      <c r="G28" s="13" t="str">
        <f ca="1">IF($F28&lt;&gt;"",IF($G$4="Recurso",VLOOKUP($E28,OFFSET('Definición técnica de imagenes'!$A$1,MATCH($G$5,'Definición técnica de imagenes'!$A$1:$A$104,0)-1,1,COUNTIF('Definición técnica de imagenes'!$A$3:$A$102,$G$5),5),5,FALSE),'Definición técnica de imagenes'!$F$16),"")</f>
        <v>110 x 110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t="s">
        <v>202</v>
      </c>
    </row>
    <row r="29" spans="1:15" s="11" customFormat="1" ht="58.5" customHeight="1" x14ac:dyDescent="0.25">
      <c r="A29" s="12" t="str">
        <f t="shared" si="6"/>
        <v>IMG20</v>
      </c>
      <c r="B29" s="62" t="s">
        <v>206</v>
      </c>
      <c r="C29" s="20" t="str">
        <f t="shared" si="0"/>
        <v>Recurso M7A</v>
      </c>
      <c r="D29" s="63" t="s">
        <v>187</v>
      </c>
      <c r="E29" s="63" t="s">
        <v>67</v>
      </c>
      <c r="F29" s="13" t="str">
        <f t="shared" ca="1" si="4"/>
        <v>MA_09_10_CO_REC60_ACT_IMG20.png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t="s">
        <v>203</v>
      </c>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6"/>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7"/>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89" t="s">
        <v>38</v>
      </c>
      <c r="B1" s="90"/>
      <c r="C1" s="90"/>
      <c r="D1" s="90"/>
      <c r="E1" s="90"/>
      <c r="F1" s="91"/>
    </row>
    <row r="2" spans="1:11" x14ac:dyDescent="0.35">
      <c r="A2" s="30" t="s">
        <v>42</v>
      </c>
      <c r="B2" s="31"/>
      <c r="C2" s="92" t="s">
        <v>13</v>
      </c>
      <c r="D2" s="93"/>
      <c r="E2" s="94"/>
      <c r="F2" s="32"/>
    </row>
    <row r="3" spans="1:11" ht="62" x14ac:dyDescent="0.35">
      <c r="A3" s="33" t="s">
        <v>43</v>
      </c>
      <c r="B3" s="31"/>
      <c r="C3" s="98" t="s">
        <v>14</v>
      </c>
      <c r="D3" s="99"/>
      <c r="E3" s="100"/>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1" t="str">
        <f>CONCATENATE(H21,"_",I21,"_",J21,"_CO")</f>
        <v>LE_07_04_CO</v>
      </c>
      <c r="E5" s="102"/>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87" t="str">
        <f>CONCATENATE("SolicitudGrafica_",D5,".xls")</f>
        <v>SolicitudGrafica_LE_07_04_CO.xls</v>
      </c>
      <c r="E7" s="87"/>
      <c r="F7" s="88"/>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89" t="s">
        <v>41</v>
      </c>
      <c r="B13" s="90"/>
      <c r="C13" s="90"/>
      <c r="D13" s="90"/>
      <c r="E13" s="90"/>
      <c r="F13" s="91"/>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2" t="s">
        <v>49</v>
      </c>
      <c r="D15" s="93"/>
      <c r="E15" s="93"/>
      <c r="F15" s="94"/>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5" t="str">
        <f>CONCATENATE(H21,"_",I21,"_",J21,"_",K45)</f>
        <v>LE_07_04_REC10</v>
      </c>
      <c r="E17" s="96"/>
      <c r="F17" s="97"/>
      <c r="J17" s="22">
        <v>14</v>
      </c>
      <c r="K17" s="22">
        <v>14</v>
      </c>
    </row>
    <row r="18" spans="1:11" ht="78" thickBot="1" x14ac:dyDescent="0.4">
      <c r="A18" s="33" t="s">
        <v>48</v>
      </c>
      <c r="B18" s="31"/>
      <c r="C18" s="59" t="s">
        <v>120</v>
      </c>
      <c r="D18" s="87" t="str">
        <f>CONCATENATE("SolicitudGrafica_",D17,".xls")</f>
        <v>SolicitudGrafica_LE_07_04_REC10.xls</v>
      </c>
      <c r="E18" s="87"/>
      <c r="F18" s="88"/>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4" t="s">
        <v>56</v>
      </c>
      <c r="B1" s="104" t="s">
        <v>149</v>
      </c>
      <c r="C1" s="104" t="s">
        <v>63</v>
      </c>
      <c r="D1" s="104" t="s">
        <v>64</v>
      </c>
      <c r="E1" s="104" t="s">
        <v>5</v>
      </c>
      <c r="F1" s="104" t="s">
        <v>65</v>
      </c>
      <c r="G1" s="104" t="s">
        <v>66</v>
      </c>
      <c r="H1" s="103" t="s">
        <v>68</v>
      </c>
      <c r="I1" s="103"/>
    </row>
    <row r="2" spans="1:10" x14ac:dyDescent="0.35">
      <c r="A2" s="104"/>
      <c r="B2" s="104"/>
      <c r="C2" s="104"/>
      <c r="D2" s="104"/>
      <c r="E2" s="104"/>
      <c r="F2" s="104"/>
      <c r="G2" s="104"/>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69"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3" customFormat="1" ht="14.65" customHeight="1" x14ac:dyDescent="0.35">
      <c r="A15" s="71" t="s">
        <v>96</v>
      </c>
      <c r="B15" s="71"/>
      <c r="C15" s="71" t="s">
        <v>97</v>
      </c>
      <c r="D15" s="72" t="s">
        <v>98</v>
      </c>
      <c r="E15" s="71" t="s">
        <v>93</v>
      </c>
      <c r="F15" s="71" t="s">
        <v>117</v>
      </c>
      <c r="G15" s="71"/>
      <c r="H15" s="72" t="s">
        <v>122</v>
      </c>
      <c r="I15" s="71"/>
      <c r="J15" s="73"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68"/>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68"/>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2016-03-25T23:53:32Z</dcterms:modified>
</cp:coreProperties>
</file>