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D:\ARCHIVOS PLANETA. FERNANDA\ESCALETAS\ESCALETA_MA_09_06_CO\SolicitudGrafica_MA_09_06_CO_REC130\"/>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19200" windowHeight="89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H49" i="1"/>
  <c r="H48" i="1"/>
  <c r="H47" i="1"/>
  <c r="H46" i="1"/>
  <c r="H44" i="1"/>
  <c r="H43" i="1"/>
  <c r="H42" i="1"/>
  <c r="H41" i="1"/>
  <c r="H39" i="1"/>
  <c r="H38" i="1"/>
  <c r="H37" i="1"/>
  <c r="H36" i="1"/>
  <c r="H34" i="1"/>
  <c r="H33" i="1"/>
  <c r="H32" i="1"/>
  <c r="H31" i="1"/>
  <c r="H29" i="1"/>
  <c r="H28" i="1"/>
  <c r="H27" i="1"/>
  <c r="H26" i="1"/>
  <c r="H24" i="1"/>
  <c r="H23" i="1"/>
  <c r="H22" i="1"/>
  <c r="H21" i="1"/>
  <c r="H14" i="1"/>
  <c r="H13" i="1"/>
  <c r="H12" i="1"/>
  <c r="H11"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A11" i="1" s="1"/>
  <c r="A12" i="1" s="1"/>
  <c r="F12" i="1" s="1"/>
  <c r="G12" i="1" s="1"/>
  <c r="M8" i="1"/>
  <c r="M7" i="1"/>
  <c r="M6" i="1"/>
  <c r="M5" i="1"/>
  <c r="F5" i="1"/>
  <c r="M4" i="1"/>
  <c r="M3" i="1"/>
  <c r="M2" i="1"/>
  <c r="M1" i="1"/>
  <c r="E9" i="1" s="1"/>
  <c r="F11" i="1" l="1"/>
  <c r="G11" i="1" s="1"/>
  <c r="H10" i="1"/>
  <c r="A13" i="1"/>
  <c r="F13" i="1" s="1"/>
  <c r="G13" i="1" s="1"/>
  <c r="F10" i="1"/>
  <c r="G10" i="1" s="1"/>
  <c r="A14" i="1" l="1"/>
  <c r="F14" i="1" s="1"/>
  <c r="G14" i="1" s="1"/>
  <c r="A15" i="1" l="1"/>
  <c r="F15" i="1" l="1"/>
  <c r="G15" i="1" s="1"/>
  <c r="H15" i="1"/>
  <c r="A16" i="1"/>
  <c r="F16" i="1" l="1"/>
  <c r="G16" i="1" s="1"/>
  <c r="H16" i="1"/>
  <c r="A17" i="1"/>
  <c r="F17" i="1" l="1"/>
  <c r="G17" i="1" s="1"/>
  <c r="H17" i="1"/>
  <c r="A18" i="1"/>
  <c r="F18" i="1" l="1"/>
  <c r="G18" i="1" s="1"/>
  <c r="H18" i="1"/>
  <c r="A19" i="1"/>
  <c r="F19" i="1" l="1"/>
  <c r="G19" i="1" s="1"/>
  <c r="H19" i="1"/>
  <c r="A20" i="1"/>
  <c r="F20" i="1" l="1"/>
  <c r="G20" i="1" s="1"/>
  <c r="H20" i="1"/>
  <c r="A21" i="1"/>
  <c r="F21" i="1" s="1"/>
  <c r="G21" i="1" s="1"/>
  <c r="A22" i="1" l="1"/>
  <c r="F22" i="1" s="1"/>
  <c r="G22" i="1" s="1"/>
  <c r="A23" i="1" l="1"/>
  <c r="F23" i="1" s="1"/>
  <c r="G23" i="1" s="1"/>
  <c r="A24" i="1" l="1"/>
  <c r="F24" i="1" s="1"/>
  <c r="G24" i="1" s="1"/>
  <c r="A25" i="1" l="1"/>
  <c r="F25" i="1" l="1"/>
  <c r="G25" i="1" s="1"/>
  <c r="H25" i="1"/>
  <c r="A26" i="1"/>
  <c r="F26" i="1" s="1"/>
  <c r="G26" i="1" s="1"/>
  <c r="A27" i="1" l="1"/>
  <c r="F27" i="1" s="1"/>
  <c r="G27" i="1" s="1"/>
  <c r="A28" i="1" l="1"/>
  <c r="F28" i="1" s="1"/>
  <c r="G28" i="1" s="1"/>
  <c r="A29" i="1" l="1"/>
  <c r="F29" i="1" s="1"/>
  <c r="G29" i="1" s="1"/>
  <c r="A30" i="1" l="1"/>
  <c r="F30" i="1" l="1"/>
  <c r="G30" i="1" s="1"/>
  <c r="H30" i="1"/>
  <c r="A31" i="1"/>
  <c r="F31" i="1" s="1"/>
  <c r="G31" i="1" s="1"/>
  <c r="A32" i="1" l="1"/>
  <c r="F32" i="1" s="1"/>
  <c r="G32" i="1" s="1"/>
  <c r="A33" i="1" l="1"/>
  <c r="F33" i="1" s="1"/>
  <c r="G33" i="1" s="1"/>
  <c r="A34" i="1" l="1"/>
  <c r="F34" i="1" s="1"/>
  <c r="G34" i="1" s="1"/>
  <c r="A35" i="1" l="1"/>
  <c r="F35" i="1" l="1"/>
  <c r="G35" i="1" s="1"/>
  <c r="H35" i="1"/>
  <c r="A36" i="1"/>
  <c r="F36" i="1" s="1"/>
  <c r="G36" i="1" s="1"/>
  <c r="A37" i="1" l="1"/>
  <c r="F37" i="1" s="1"/>
  <c r="G37" i="1" s="1"/>
  <c r="A38" i="1" l="1"/>
  <c r="F38" i="1" s="1"/>
  <c r="G38" i="1" s="1"/>
  <c r="A39" i="1" l="1"/>
  <c r="F39" i="1" s="1"/>
  <c r="G39" i="1" s="1"/>
  <c r="A40" i="1" l="1"/>
  <c r="H40" i="1" l="1"/>
  <c r="F40" i="1"/>
  <c r="G40" i="1" s="1"/>
  <c r="A41" i="1"/>
  <c r="F41" i="1" s="1"/>
  <c r="G41" i="1" s="1"/>
  <c r="A42" i="1" l="1"/>
  <c r="F42" i="1" s="1"/>
  <c r="G42" i="1" s="1"/>
  <c r="A43" i="1" l="1"/>
  <c r="F43" i="1" s="1"/>
  <c r="G43" i="1" s="1"/>
  <c r="A44" i="1" l="1"/>
  <c r="F44" i="1" s="1"/>
  <c r="G44" i="1" s="1"/>
  <c r="A45" i="1" l="1"/>
  <c r="F45" i="1" l="1"/>
  <c r="G45" i="1" s="1"/>
  <c r="H45" i="1"/>
  <c r="A46" i="1"/>
  <c r="F46" i="1" s="1"/>
  <c r="G46" i="1" s="1"/>
  <c r="A47" i="1" l="1"/>
  <c r="F47" i="1" s="1"/>
  <c r="G47" i="1" s="1"/>
  <c r="A48" i="1" l="1"/>
  <c r="F48" i="1" s="1"/>
  <c r="G48" i="1" s="1"/>
  <c r="A49" i="1" l="1"/>
  <c r="F49" i="1" s="1"/>
  <c r="G49" i="1" s="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<sst xmlns="http://schemas.openxmlformats.org/spreadsheetml/2006/main" count="524" uniqueCount="232">
  <si>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</si>
  <si>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</si>
  <si>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</si>
  <si>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</si>
  <si>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</si>
  <si>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</si>
  <si>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</si>
  <si>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</si>
  <si>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</si>
  <si>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</si>
  <si>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</si>
  <si>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</si>
  <si>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</si>
  <si>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</si>
  <si>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</si>
  <si>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</si>
  <si>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</si>
  <si>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</si>
  <si>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</si>
  <si>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</si>
  <si>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</si>
  <si>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</si>
  <si>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</si>
  <si>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</si>
  <si>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</si>
  <si>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</si>
  <si>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</si>
  <si>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</si>
  <si>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</si>
  <si>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</si>
  <si>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</si>
  <si>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</si>
  <si>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</si>
  <si>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</si>
  <si>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</si>
  <si>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</si>
  <si>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</si>
  <si>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</si>
  <si>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</si>
  <si>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</si>
  <si>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</si>
  <si>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</si>
  <si>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</si>
  <si>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</si>
  <si>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</si>
  <si>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</si>
  <si>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</si>
  <si>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</si>
  <si>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</si>
  <si>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</si>
  <si>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</si>
  <si>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</si>
  <si>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</si>
  <si>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</si>
  <si>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</si>
  <si>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</si>
  <si>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</si>
  <si>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</si>
  <si>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</si>
  <si>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</si>
  <si>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</si>
  <si>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</si>
  <si>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</si>
  <si>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</si>
  <si>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</si>
  <si>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</si>
  <si>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</si>
  <si>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</si>
  <si>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</si>
  <si>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</si>
  <si>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</si>
  <si>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</si>
  <si>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</si>
  <si>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</si>
  <si>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</si>
  <si>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</si>
  <si>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</si>
  <si>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</si>
  <si>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</si>
  <si>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</si>
  <si>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</si>
  <si>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</si>
  <si>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</si>
  <si>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</si>
  <si>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</si>
  <si>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</si>
  <si>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</si>
  <si>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</si>
  <si>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</si>
  <si>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</si>
  <si>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</si>
  <si>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</si>
  <si>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</si>
  <si>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</si>
  <si>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</si>
  <si>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</si>
  <si>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</si>
  <si>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</si>
  <si>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</si>
  <si>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</si>
  <si>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</si>
  <si>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</si>
  <si>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</si>
  <si>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</si>
  <si>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</si>
  <si>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</si>
  <si>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</si>
  <si>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</si>
  <si>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</si>
  <si>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</si>
  <si>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</si>
  <si>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</si>
  <si>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</si>
  <si>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</si>
  <si>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</si>
  <si>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</si>
  <si>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</si>
  <si>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</si>
  <si>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</si>
  <si>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</si>
  <si>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</si>
  <si>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</si>
  <si>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</si>
  <si>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</si>
  <si>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</si>
  <si>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</si>
  <si>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</si>
  <si>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</si>
  <si>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</si>
  <si>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</si>
  <si>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</si>
  <si>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</si>
  <si>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</si>
  <si>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</si>
  <si>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</si>
  <si>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</si>
  <si>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</si>
  <si>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</si>
  <si>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</si>
  <si>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</si>
  <si>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</si>
  <si>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</si>
  <si>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</si>
  <si>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</si>
  <si>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</si>
  <si>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</si>
  <si>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</si>
  <si>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</si>
  <si>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</si>
  <si>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</si>
  <si>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</si>
  <si>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</si>
  <si>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</si>
  <si>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</si>
  <si>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</si>
  <si>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</si>
  <si>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</si>
  <si>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</si>
  <si>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</si>
  <si>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</si>
  <si>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</si>
  <si>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</si>
  <si>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</si>
  <si>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</si>
  <si>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</si>
  <si>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</si>
  <si>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</si>
  <si>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</si>
  <si>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</si>
  <si>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</si>
  <si>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</si>
  <si>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</si>
  <si>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</si>
  <si>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</si>
  <si>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</si>
  <si>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</si>
  <si>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</si>
  <si>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</si>
  <si>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</si>
  <si>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</si>
  <si>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</si>
  <si>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</si>
  <si>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</si>
  <si>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</si>
  <si>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</si>
  <si>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</si>
  <si>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</si>
  <si>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Funciones y ecuaciones cuadráticas</t>
  </si>
  <si>
    <t>Luisa Fernanda Nivia</t>
  </si>
  <si>
    <t>MA_09_06_CO_REC130</t>
  </si>
  <si>
    <t>Ilustración</t>
  </si>
  <si>
    <t>Ver observaciones (última columna de la tabla)</t>
  </si>
  <si>
    <t>Fórmula s(x ) = 〖4 ( x – 3)〗^2 – 5</t>
  </si>
  <si>
    <t>Fórmula h(x ) = –4 ( x – 3)^2 – 3</t>
  </si>
  <si>
    <t>Fórmula g(x ) = –4 ( x – 5)^2 + 3</t>
  </si>
  <si>
    <t>Fórmula f(x ) = 4 ( x – 5)^2 + 3</t>
  </si>
  <si>
    <t>Gráfica de la función f(x)=– 2[(x+3)^2]– 1</t>
  </si>
  <si>
    <t>Fórmula t(x)=– 2[(x+3)^2]+1</t>
  </si>
  <si>
    <t>Fórmula f(x)=– 2[(x+3)^2]– 1</t>
  </si>
  <si>
    <t>Fórmula g(x)= 2[(x+3)^2]– 1</t>
  </si>
  <si>
    <t>Fórmula h(x)=– 2[(x– 3)^2]– 1</t>
  </si>
  <si>
    <t>Gráfica de la función f(x)=– 3[(x+1)^2]</t>
  </si>
  <si>
    <t>Fórmula f(x)=– 3[(x–3)^2]</t>
  </si>
  <si>
    <t>Fórmula g(x)= –3[(x+1)^2]</t>
  </si>
  <si>
    <t>Fórmula h(x)=– 3[(x+ 3)^2]–</t>
  </si>
  <si>
    <t>Fórmula t(x)=– 3[(x–1)^2]</t>
  </si>
  <si>
    <t>Gráfica de la función f(x)=2[(x+4)^2]–1</t>
  </si>
  <si>
    <t>Fórmula f(x)=2[(x+4)^2]–1</t>
  </si>
  <si>
    <t>Fórmula g(x)=–2[(x+4)^2]–1</t>
  </si>
  <si>
    <t>Fórmula h(x)=2[(x+4)^2]–1</t>
  </si>
  <si>
    <t>Fórmula t(x)=–2[(x–4)^2]–1</t>
  </si>
  <si>
    <t>Gráfica de la función f(x)=–2[(x–2)^2]–2</t>
  </si>
  <si>
    <t>Fórmula f(x)=–2[(x–2)^2]–2</t>
  </si>
  <si>
    <t>Fórmula g(x)=2[(x+2)^2]–2</t>
  </si>
  <si>
    <t>Fórmula h(x)=–2([x+2)^2]–2</t>
  </si>
  <si>
    <t>Fórmula t(x)=2[(x+2)^2]+2</t>
  </si>
  <si>
    <t>Fórmula f(x)=3(x^2)+6x+1</t>
  </si>
  <si>
    <t>g(x)=–3(x^2)+6x–1</t>
  </si>
  <si>
    <t>Fórmula h(x)=3(x^2)–6x+1</t>
  </si>
  <si>
    <t>Fórmula t(x)=3(x^2)–6x–1</t>
  </si>
  <si>
    <t>Fórmula t(x)=3(x^2)+6x–4</t>
  </si>
  <si>
    <t>Fórmula h(x)=2(x^2)-6x+4</t>
  </si>
  <si>
    <t>Fórmula g(x)=2(x^2)+6x+4</t>
  </si>
  <si>
    <t>Fórmula f(x)=2(x^2)+6x+2</t>
  </si>
  <si>
    <t>Gráfica de la parábola f(x)=–5[(x-1)^2]–1</t>
  </si>
  <si>
    <t>Fórmula t(x)=[5(x+1)^2]-1</t>
  </si>
  <si>
    <t>Fórmula h(x)=-5[(x-1)^2]-2</t>
  </si>
  <si>
    <t>Fórmula f(x)=-5[(x--1</t>
  </si>
  <si>
    <t>Fórmula g(x)=5[(x+1)^2]+1</t>
  </si>
  <si>
    <t>Función f(x)=4^[(x– 3)^2]– 5 señalando vértice e interceptos con el eje x.
Cambiar en los números decimales el punto por la coma; y la coma que separa los números por punto y coma. Por ejemplo (1.88, 0) cambiarla por (1,88; 0).</t>
  </si>
  <si>
    <t>Gráfica de f(x)=3(x^2)+6x+1.
Cambiar en los números decimales el punto por la coma; y la coma que separa los números por punto y coma. Por ejemplo (1.88, 0) cambiarla por (1,88; 0).</t>
  </si>
  <si>
    <t xml:space="preserve">Gráfica de la parábola f(x)=2(x^2)–6x+4.
Cambiar en los números decimales el punto por la coma; y la coma que separa los números por punto y coma. Por ejemplo (1.88, 0) cambiarla por (1,88; 0).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</si>
</sst>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18" Type="http://schemas.openxmlformats.org/officeDocument/2006/relationships/image" Target="../media/image18.png"/><Relationship Id="rId26" Type="http://schemas.openxmlformats.org/officeDocument/2006/relationships/image" Target="../media/image26.png"/><Relationship Id="rId39" Type="http://schemas.openxmlformats.org/officeDocument/2006/relationships/image" Target="../media/image39.png"/><Relationship Id="rId3" Type="http://schemas.openxmlformats.org/officeDocument/2006/relationships/image" Target="../media/image3.png"/><Relationship Id="rId21" Type="http://schemas.openxmlformats.org/officeDocument/2006/relationships/image" Target="../media/image21.png"/><Relationship Id="rId34" Type="http://schemas.openxmlformats.org/officeDocument/2006/relationships/image" Target="../media/image34.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5" Type="http://schemas.openxmlformats.org/officeDocument/2006/relationships/image" Target="../media/image25.png"/><Relationship Id="rId33" Type="http://schemas.openxmlformats.org/officeDocument/2006/relationships/image" Target="../media/image33.png"/><Relationship Id="rId38" Type="http://schemas.openxmlformats.org/officeDocument/2006/relationships/image" Target="../media/image38.pn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29" Type="http://schemas.openxmlformats.org/officeDocument/2006/relationships/image" Target="../media/image29.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24" Type="http://schemas.openxmlformats.org/officeDocument/2006/relationships/image" Target="../media/image24.png"/><Relationship Id="rId32" Type="http://schemas.openxmlformats.org/officeDocument/2006/relationships/image" Target="../media/image32.png"/><Relationship Id="rId37" Type="http://schemas.openxmlformats.org/officeDocument/2006/relationships/image" Target="../media/image37.png"/><Relationship Id="rId40" Type="http://schemas.openxmlformats.org/officeDocument/2006/relationships/image" Target="../media/image40.png"/><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image" Target="../media/image23.png"/><Relationship Id="rId28" Type="http://schemas.openxmlformats.org/officeDocument/2006/relationships/image" Target="../media/image28.png"/><Relationship Id="rId36" Type="http://schemas.openxmlformats.org/officeDocument/2006/relationships/image" Target="../media/image36.png"/><Relationship Id="rId10" Type="http://schemas.openxmlformats.org/officeDocument/2006/relationships/image" Target="../media/image10.png"/><Relationship Id="rId19" Type="http://schemas.openxmlformats.org/officeDocument/2006/relationships/image" Target="../media/image19.png"/><Relationship Id="rId31" Type="http://schemas.openxmlformats.org/officeDocument/2006/relationships/image" Target="../media/image31.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 Id="rId27" Type="http://schemas.openxmlformats.org/officeDocument/2006/relationships/image" Target="../media/image27.png"/><Relationship Id="rId30" Type="http://schemas.openxmlformats.org/officeDocument/2006/relationships/image" Target="../media/image30.png"/><Relationship Id="rId35" Type="http://schemas.openxmlformats.org/officeDocument/2006/relationships/image" Target="../media/image35.png"/></Relationships>
</file>

<file path=xl/drawings/drawing1.xml><?xml version="1.0" encoding="utf-8"?>
<xdr:wsDr xmlns:xdr="http://schemas.openxmlformats.org/drawingml/2006/spreadsheetDrawing" xmlns:a="http://schemas.openxmlformats.org/drawingml/2006/main">
  <xdr:twoCellAnchor editAs="oneCell">
    <xdr:from>
      <xdr:col>10</xdr:col>
      <xdr:colOff>484185</xdr:colOff>
      <xdr:row>9</xdr:row>
      <xdr:rowOff>95250</xdr:rowOff>
    </xdr:from>
    <xdr:to>
      <xdr:col>10</xdr:col>
      <xdr:colOff>1835527</xdr:colOff>
      <xdr:row>9</xdr:row>
      <xdr:rowOff>1446592</xdr:rowOff>
    </xdr:to>
    <xdr:pic>
      <xdr:nvPicPr>
        <xdr:cNvPr id="2" name="Imagen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6859248" y="2214563"/>
          <a:ext cx="1351342" cy="1351342"/>
        </a:xfrm>
        <a:prstGeom prst="rect">
          <a:avLst/>
        </a:prstGeom>
      </xdr:spPr>
    </xdr:pic>
    <xdr:clientData/>
  </xdr:twoCellAnchor>
  <xdr:twoCellAnchor editAs="oneCell">
    <xdr:from>
      <xdr:col>10</xdr:col>
      <xdr:colOff>650874</xdr:colOff>
      <xdr:row>10</xdr:row>
      <xdr:rowOff>39688</xdr:rowOff>
    </xdr:from>
    <xdr:to>
      <xdr:col>10</xdr:col>
      <xdr:colOff>1698770</xdr:colOff>
      <xdr:row>10</xdr:row>
      <xdr:rowOff>1087584</xdr:rowOff>
    </xdr:to>
    <xdr:pic>
      <xdr:nvPicPr>
        <xdr:cNvPr id="3" name="Imagen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7025937" y="3722688"/>
          <a:ext cx="1047896" cy="1047896"/>
        </a:xfrm>
        <a:prstGeom prst="rect">
          <a:avLst/>
        </a:prstGeom>
      </xdr:spPr>
    </xdr:pic>
    <xdr:clientData/>
  </xdr:twoCellAnchor>
  <xdr:twoCellAnchor editAs="oneCell">
    <xdr:from>
      <xdr:col>10</xdr:col>
      <xdr:colOff>547688</xdr:colOff>
      <xdr:row>11</xdr:row>
      <xdr:rowOff>63500</xdr:rowOff>
    </xdr:from>
    <xdr:to>
      <xdr:col>10</xdr:col>
      <xdr:colOff>1595584</xdr:colOff>
      <xdr:row>11</xdr:row>
      <xdr:rowOff>1111396</xdr:rowOff>
    </xdr:to>
    <xdr:pic>
      <xdr:nvPicPr>
        <xdr:cNvPr id="6" name="Imagen 5"/>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6922751" y="4857750"/>
          <a:ext cx="1047896" cy="1047896"/>
        </a:xfrm>
        <a:prstGeom prst="rect">
          <a:avLst/>
        </a:prstGeom>
      </xdr:spPr>
    </xdr:pic>
    <xdr:clientData/>
  </xdr:twoCellAnchor>
  <xdr:twoCellAnchor editAs="oneCell">
    <xdr:from>
      <xdr:col>10</xdr:col>
      <xdr:colOff>579437</xdr:colOff>
      <xdr:row>12</xdr:row>
      <xdr:rowOff>79375</xdr:rowOff>
    </xdr:from>
    <xdr:to>
      <xdr:col>10</xdr:col>
      <xdr:colOff>1627333</xdr:colOff>
      <xdr:row>12</xdr:row>
      <xdr:rowOff>1127271</xdr:rowOff>
    </xdr:to>
    <xdr:pic>
      <xdr:nvPicPr>
        <xdr:cNvPr id="7" name="Imagen 6"/>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6954500" y="6024563"/>
          <a:ext cx="1047896" cy="1047896"/>
        </a:xfrm>
        <a:prstGeom prst="rect">
          <a:avLst/>
        </a:prstGeom>
      </xdr:spPr>
    </xdr:pic>
    <xdr:clientData/>
  </xdr:twoCellAnchor>
  <xdr:twoCellAnchor editAs="oneCell">
    <xdr:from>
      <xdr:col>10</xdr:col>
      <xdr:colOff>579438</xdr:colOff>
      <xdr:row>13</xdr:row>
      <xdr:rowOff>39688</xdr:rowOff>
    </xdr:from>
    <xdr:to>
      <xdr:col>10</xdr:col>
      <xdr:colOff>1627334</xdr:colOff>
      <xdr:row>13</xdr:row>
      <xdr:rowOff>1087584</xdr:rowOff>
    </xdr:to>
    <xdr:pic>
      <xdr:nvPicPr>
        <xdr:cNvPr id="8" name="Imagen 7"/>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6954501" y="7159626"/>
          <a:ext cx="1047896" cy="1047896"/>
        </a:xfrm>
        <a:prstGeom prst="rect">
          <a:avLst/>
        </a:prstGeom>
      </xdr:spPr>
    </xdr:pic>
    <xdr:clientData/>
  </xdr:twoCellAnchor>
  <xdr:twoCellAnchor editAs="oneCell">
    <xdr:from>
      <xdr:col>10</xdr:col>
      <xdr:colOff>484186</xdr:colOff>
      <xdr:row>14</xdr:row>
      <xdr:rowOff>63499</xdr:rowOff>
    </xdr:from>
    <xdr:to>
      <xdr:col>10</xdr:col>
      <xdr:colOff>1906966</xdr:colOff>
      <xdr:row>14</xdr:row>
      <xdr:rowOff>1486279</xdr:rowOff>
    </xdr:to>
    <xdr:pic>
      <xdr:nvPicPr>
        <xdr:cNvPr id="9" name="Imagen 8"/>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16859249" y="8342312"/>
          <a:ext cx="1422780" cy="1422780"/>
        </a:xfrm>
        <a:prstGeom prst="rect">
          <a:avLst/>
        </a:prstGeom>
      </xdr:spPr>
    </xdr:pic>
    <xdr:clientData/>
  </xdr:twoCellAnchor>
  <xdr:twoCellAnchor editAs="oneCell">
    <xdr:from>
      <xdr:col>10</xdr:col>
      <xdr:colOff>571500</xdr:colOff>
      <xdr:row>15</xdr:row>
      <xdr:rowOff>87312</xdr:rowOff>
    </xdr:from>
    <xdr:to>
      <xdr:col>10</xdr:col>
      <xdr:colOff>1619396</xdr:colOff>
      <xdr:row>15</xdr:row>
      <xdr:rowOff>1135208</xdr:rowOff>
    </xdr:to>
    <xdr:pic>
      <xdr:nvPicPr>
        <xdr:cNvPr id="10" name="Imagen 9"/>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16946563" y="9929812"/>
          <a:ext cx="1047896" cy="1047896"/>
        </a:xfrm>
        <a:prstGeom prst="rect">
          <a:avLst/>
        </a:prstGeom>
      </xdr:spPr>
    </xdr:pic>
    <xdr:clientData/>
  </xdr:twoCellAnchor>
  <xdr:twoCellAnchor editAs="oneCell">
    <xdr:from>
      <xdr:col>10</xdr:col>
      <xdr:colOff>539750</xdr:colOff>
      <xdr:row>16</xdr:row>
      <xdr:rowOff>63500</xdr:rowOff>
    </xdr:from>
    <xdr:to>
      <xdr:col>10</xdr:col>
      <xdr:colOff>1587646</xdr:colOff>
      <xdr:row>16</xdr:row>
      <xdr:rowOff>1111396</xdr:rowOff>
    </xdr:to>
    <xdr:pic>
      <xdr:nvPicPr>
        <xdr:cNvPr id="11" name="Imagen 10"/>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16914813" y="11064875"/>
          <a:ext cx="1047896" cy="1047896"/>
        </a:xfrm>
        <a:prstGeom prst="rect">
          <a:avLst/>
        </a:prstGeom>
      </xdr:spPr>
    </xdr:pic>
    <xdr:clientData/>
  </xdr:twoCellAnchor>
  <xdr:twoCellAnchor editAs="oneCell">
    <xdr:from>
      <xdr:col>10</xdr:col>
      <xdr:colOff>555625</xdr:colOff>
      <xdr:row>17</xdr:row>
      <xdr:rowOff>111125</xdr:rowOff>
    </xdr:from>
    <xdr:to>
      <xdr:col>10</xdr:col>
      <xdr:colOff>1603521</xdr:colOff>
      <xdr:row>17</xdr:row>
      <xdr:rowOff>1159021</xdr:rowOff>
    </xdr:to>
    <xdr:pic>
      <xdr:nvPicPr>
        <xdr:cNvPr id="12" name="Imagen 11"/>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16930688" y="12247563"/>
          <a:ext cx="1047896" cy="1047896"/>
        </a:xfrm>
        <a:prstGeom prst="rect">
          <a:avLst/>
        </a:prstGeom>
      </xdr:spPr>
    </xdr:pic>
    <xdr:clientData/>
  </xdr:twoCellAnchor>
  <xdr:twoCellAnchor editAs="oneCell">
    <xdr:from>
      <xdr:col>10</xdr:col>
      <xdr:colOff>531813</xdr:colOff>
      <xdr:row>18</xdr:row>
      <xdr:rowOff>79375</xdr:rowOff>
    </xdr:from>
    <xdr:to>
      <xdr:col>10</xdr:col>
      <xdr:colOff>1579709</xdr:colOff>
      <xdr:row>18</xdr:row>
      <xdr:rowOff>1127271</xdr:rowOff>
    </xdr:to>
    <xdr:pic>
      <xdr:nvPicPr>
        <xdr:cNvPr id="13" name="Imagen 12"/>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16906876" y="13446125"/>
          <a:ext cx="1047896" cy="1047896"/>
        </a:xfrm>
        <a:prstGeom prst="rect">
          <a:avLst/>
        </a:prstGeom>
      </xdr:spPr>
    </xdr:pic>
    <xdr:clientData/>
  </xdr:twoCellAnchor>
  <xdr:twoCellAnchor editAs="oneCell">
    <xdr:from>
      <xdr:col>10</xdr:col>
      <xdr:colOff>508000</xdr:colOff>
      <xdr:row>19</xdr:row>
      <xdr:rowOff>142876</xdr:rowOff>
    </xdr:from>
    <xdr:to>
      <xdr:col>10</xdr:col>
      <xdr:colOff>1843466</xdr:colOff>
      <xdr:row>19</xdr:row>
      <xdr:rowOff>1478342</xdr:rowOff>
    </xdr:to>
    <xdr:pic>
      <xdr:nvPicPr>
        <xdr:cNvPr id="14" name="Imagen 13"/>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16883063" y="14747876"/>
          <a:ext cx="1335466" cy="1335466"/>
        </a:xfrm>
        <a:prstGeom prst="rect">
          <a:avLst/>
        </a:prstGeom>
      </xdr:spPr>
    </xdr:pic>
    <xdr:clientData/>
  </xdr:twoCellAnchor>
  <xdr:twoCellAnchor editAs="oneCell">
    <xdr:from>
      <xdr:col>10</xdr:col>
      <xdr:colOff>579437</xdr:colOff>
      <xdr:row>20</xdr:row>
      <xdr:rowOff>127000</xdr:rowOff>
    </xdr:from>
    <xdr:to>
      <xdr:col>10</xdr:col>
      <xdr:colOff>1627333</xdr:colOff>
      <xdr:row>20</xdr:row>
      <xdr:rowOff>1174896</xdr:rowOff>
    </xdr:to>
    <xdr:pic>
      <xdr:nvPicPr>
        <xdr:cNvPr id="15" name="Imagen 14"/>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16954500" y="16256000"/>
          <a:ext cx="1047896" cy="1047896"/>
        </a:xfrm>
        <a:prstGeom prst="rect">
          <a:avLst/>
        </a:prstGeom>
      </xdr:spPr>
    </xdr:pic>
    <xdr:clientData/>
  </xdr:twoCellAnchor>
  <xdr:twoCellAnchor editAs="oneCell">
    <xdr:from>
      <xdr:col>10</xdr:col>
      <xdr:colOff>563563</xdr:colOff>
      <xdr:row>21</xdr:row>
      <xdr:rowOff>111125</xdr:rowOff>
    </xdr:from>
    <xdr:to>
      <xdr:col>10</xdr:col>
      <xdr:colOff>1611459</xdr:colOff>
      <xdr:row>21</xdr:row>
      <xdr:rowOff>1159021</xdr:rowOff>
    </xdr:to>
    <xdr:pic>
      <xdr:nvPicPr>
        <xdr:cNvPr id="16" name="Imagen 15"/>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16938626" y="17478375"/>
          <a:ext cx="1047896" cy="1047896"/>
        </a:xfrm>
        <a:prstGeom prst="rect">
          <a:avLst/>
        </a:prstGeom>
      </xdr:spPr>
    </xdr:pic>
    <xdr:clientData/>
  </xdr:twoCellAnchor>
  <xdr:twoCellAnchor editAs="oneCell">
    <xdr:from>
      <xdr:col>10</xdr:col>
      <xdr:colOff>523875</xdr:colOff>
      <xdr:row>22</xdr:row>
      <xdr:rowOff>95250</xdr:rowOff>
    </xdr:from>
    <xdr:to>
      <xdr:col>10</xdr:col>
      <xdr:colOff>1571771</xdr:colOff>
      <xdr:row>22</xdr:row>
      <xdr:rowOff>1143146</xdr:rowOff>
    </xdr:to>
    <xdr:pic>
      <xdr:nvPicPr>
        <xdr:cNvPr id="17" name="Imagen 16"/>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Lst>
        </a:blip>
        <a:stretch>
          <a:fillRect/>
        </a:stretch>
      </xdr:blipFill>
      <xdr:spPr>
        <a:xfrm>
          <a:off x="16898938" y="18684875"/>
          <a:ext cx="1047896" cy="1047896"/>
        </a:xfrm>
        <a:prstGeom prst="rect">
          <a:avLst/>
        </a:prstGeom>
      </xdr:spPr>
    </xdr:pic>
    <xdr:clientData/>
  </xdr:twoCellAnchor>
  <xdr:twoCellAnchor editAs="oneCell">
    <xdr:from>
      <xdr:col>10</xdr:col>
      <xdr:colOff>650875</xdr:colOff>
      <xdr:row>23</xdr:row>
      <xdr:rowOff>134938</xdr:rowOff>
    </xdr:from>
    <xdr:to>
      <xdr:col>10</xdr:col>
      <xdr:colOff>1698771</xdr:colOff>
      <xdr:row>23</xdr:row>
      <xdr:rowOff>1182834</xdr:rowOff>
    </xdr:to>
    <xdr:pic>
      <xdr:nvPicPr>
        <xdr:cNvPr id="18" name="Imagen 17"/>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Lst>
        </a:blip>
        <a:stretch>
          <a:fillRect/>
        </a:stretch>
      </xdr:blipFill>
      <xdr:spPr>
        <a:xfrm>
          <a:off x="17025938" y="19907251"/>
          <a:ext cx="1047896" cy="1047896"/>
        </a:xfrm>
        <a:prstGeom prst="rect">
          <a:avLst/>
        </a:prstGeom>
      </xdr:spPr>
    </xdr:pic>
    <xdr:clientData/>
  </xdr:twoCellAnchor>
  <xdr:twoCellAnchor editAs="oneCell">
    <xdr:from>
      <xdr:col>10</xdr:col>
      <xdr:colOff>476248</xdr:colOff>
      <xdr:row>24</xdr:row>
      <xdr:rowOff>111123</xdr:rowOff>
    </xdr:from>
    <xdr:to>
      <xdr:col>10</xdr:col>
      <xdr:colOff>1865311</xdr:colOff>
      <xdr:row>24</xdr:row>
      <xdr:rowOff>1500186</xdr:rowOff>
    </xdr:to>
    <xdr:pic>
      <xdr:nvPicPr>
        <xdr:cNvPr id="19" name="Imagen 18"/>
        <xdr:cNvPicPr>
          <a:picLocks noChangeAspect="1"/>
        </xdr:cNvPicPr>
      </xdr:nvPicPr>
      <xdr:blipFill>
        <a:blip xmlns:r="http://schemas.openxmlformats.org/officeDocument/2006/relationships" r:embed="rId16">
          <a:extLst>
            <a:ext uri="{28A0092B-C50C-407E-A947-70E740481C1C}">
              <a14:useLocalDpi xmlns:a14="http://schemas.microsoft.com/office/drawing/2010/main" val="0"/>
            </a:ext>
          </a:extLst>
        </a:blip>
        <a:stretch>
          <a:fillRect/>
        </a:stretch>
      </xdr:blipFill>
      <xdr:spPr>
        <a:xfrm>
          <a:off x="16851311" y="21121686"/>
          <a:ext cx="1389063" cy="1389063"/>
        </a:xfrm>
        <a:prstGeom prst="rect">
          <a:avLst/>
        </a:prstGeom>
      </xdr:spPr>
    </xdr:pic>
    <xdr:clientData/>
  </xdr:twoCellAnchor>
  <xdr:twoCellAnchor editAs="oneCell">
    <xdr:from>
      <xdr:col>10</xdr:col>
      <xdr:colOff>595313</xdr:colOff>
      <xdr:row>25</xdr:row>
      <xdr:rowOff>87313</xdr:rowOff>
    </xdr:from>
    <xdr:to>
      <xdr:col>10</xdr:col>
      <xdr:colOff>1643209</xdr:colOff>
      <xdr:row>25</xdr:row>
      <xdr:rowOff>1135209</xdr:rowOff>
    </xdr:to>
    <xdr:pic>
      <xdr:nvPicPr>
        <xdr:cNvPr id="20" name="Imagen 19"/>
        <xdr:cNvPicPr>
          <a:picLocks noChangeAspect="1"/>
        </xdr:cNvPicPr>
      </xdr:nvPicPr>
      <xdr:blipFill>
        <a:blip xmlns:r="http://schemas.openxmlformats.org/officeDocument/2006/relationships" r:embed="rId17">
          <a:extLst>
            <a:ext uri="{28A0092B-C50C-407E-A947-70E740481C1C}">
              <a14:useLocalDpi xmlns:a14="http://schemas.microsoft.com/office/drawing/2010/main" val="0"/>
            </a:ext>
          </a:extLst>
        </a:blip>
        <a:stretch>
          <a:fillRect/>
        </a:stretch>
      </xdr:blipFill>
      <xdr:spPr>
        <a:xfrm>
          <a:off x="16970376" y="22661563"/>
          <a:ext cx="1047896" cy="1047896"/>
        </a:xfrm>
        <a:prstGeom prst="rect">
          <a:avLst/>
        </a:prstGeom>
      </xdr:spPr>
    </xdr:pic>
    <xdr:clientData/>
  </xdr:twoCellAnchor>
  <xdr:twoCellAnchor editAs="oneCell">
    <xdr:from>
      <xdr:col>10</xdr:col>
      <xdr:colOff>635000</xdr:colOff>
      <xdr:row>26</xdr:row>
      <xdr:rowOff>79375</xdr:rowOff>
    </xdr:from>
    <xdr:to>
      <xdr:col>10</xdr:col>
      <xdr:colOff>1682896</xdr:colOff>
      <xdr:row>26</xdr:row>
      <xdr:rowOff>1127271</xdr:rowOff>
    </xdr:to>
    <xdr:pic>
      <xdr:nvPicPr>
        <xdr:cNvPr id="21" name="Imagen 20"/>
        <xdr:cNvPicPr>
          <a:picLocks noChangeAspect="1"/>
        </xdr:cNvPicPr>
      </xdr:nvPicPr>
      <xdr:blipFill>
        <a:blip xmlns:r="http://schemas.openxmlformats.org/officeDocument/2006/relationships" r:embed="rId18">
          <a:extLst>
            <a:ext uri="{28A0092B-C50C-407E-A947-70E740481C1C}">
              <a14:useLocalDpi xmlns:a14="http://schemas.microsoft.com/office/drawing/2010/main" val="0"/>
            </a:ext>
          </a:extLst>
        </a:blip>
        <a:stretch>
          <a:fillRect/>
        </a:stretch>
      </xdr:blipFill>
      <xdr:spPr>
        <a:xfrm>
          <a:off x="17010063" y="23836313"/>
          <a:ext cx="1047896" cy="1047896"/>
        </a:xfrm>
        <a:prstGeom prst="rect">
          <a:avLst/>
        </a:prstGeom>
      </xdr:spPr>
    </xdr:pic>
    <xdr:clientData/>
  </xdr:twoCellAnchor>
  <xdr:twoCellAnchor editAs="oneCell">
    <xdr:from>
      <xdr:col>10</xdr:col>
      <xdr:colOff>595313</xdr:colOff>
      <xdr:row>27</xdr:row>
      <xdr:rowOff>55563</xdr:rowOff>
    </xdr:from>
    <xdr:to>
      <xdr:col>10</xdr:col>
      <xdr:colOff>1643209</xdr:colOff>
      <xdr:row>27</xdr:row>
      <xdr:rowOff>1103459</xdr:rowOff>
    </xdr:to>
    <xdr:pic>
      <xdr:nvPicPr>
        <xdr:cNvPr id="22" name="Imagen 21"/>
        <xdr:cNvPicPr>
          <a:picLocks noChangeAspect="1"/>
        </xdr:cNvPicPr>
      </xdr:nvPicPr>
      <xdr:blipFill>
        <a:blip xmlns:r="http://schemas.openxmlformats.org/officeDocument/2006/relationships" r:embed="rId19">
          <a:extLst>
            <a:ext uri="{28A0092B-C50C-407E-A947-70E740481C1C}">
              <a14:useLocalDpi xmlns:a14="http://schemas.microsoft.com/office/drawing/2010/main" val="0"/>
            </a:ext>
          </a:extLst>
        </a:blip>
        <a:stretch>
          <a:fillRect/>
        </a:stretch>
      </xdr:blipFill>
      <xdr:spPr>
        <a:xfrm>
          <a:off x="16970376" y="25019001"/>
          <a:ext cx="1047896" cy="1047896"/>
        </a:xfrm>
        <a:prstGeom prst="rect">
          <a:avLst/>
        </a:prstGeom>
      </xdr:spPr>
    </xdr:pic>
    <xdr:clientData/>
  </xdr:twoCellAnchor>
  <xdr:twoCellAnchor editAs="oneCell">
    <xdr:from>
      <xdr:col>10</xdr:col>
      <xdr:colOff>587375</xdr:colOff>
      <xdr:row>28</xdr:row>
      <xdr:rowOff>15875</xdr:rowOff>
    </xdr:from>
    <xdr:to>
      <xdr:col>10</xdr:col>
      <xdr:colOff>1635271</xdr:colOff>
      <xdr:row>28</xdr:row>
      <xdr:rowOff>1063771</xdr:rowOff>
    </xdr:to>
    <xdr:pic>
      <xdr:nvPicPr>
        <xdr:cNvPr id="23" name="Imagen 22"/>
        <xdr:cNvPicPr>
          <a:picLocks noChangeAspect="1"/>
        </xdr:cNvPicPr>
      </xdr:nvPicPr>
      <xdr:blipFill>
        <a:blip xmlns:r="http://schemas.openxmlformats.org/officeDocument/2006/relationships" r:embed="rId20">
          <a:extLst>
            <a:ext uri="{28A0092B-C50C-407E-A947-70E740481C1C}">
              <a14:useLocalDpi xmlns:a14="http://schemas.microsoft.com/office/drawing/2010/main" val="0"/>
            </a:ext>
          </a:extLst>
        </a:blip>
        <a:stretch>
          <a:fillRect/>
        </a:stretch>
      </xdr:blipFill>
      <xdr:spPr>
        <a:xfrm>
          <a:off x="16962438" y="26162000"/>
          <a:ext cx="1047896" cy="1047896"/>
        </a:xfrm>
        <a:prstGeom prst="rect">
          <a:avLst/>
        </a:prstGeom>
      </xdr:spPr>
    </xdr:pic>
    <xdr:clientData/>
  </xdr:twoCellAnchor>
  <xdr:twoCellAnchor editAs="oneCell">
    <xdr:from>
      <xdr:col>10</xdr:col>
      <xdr:colOff>508001</xdr:colOff>
      <xdr:row>29</xdr:row>
      <xdr:rowOff>119063</xdr:rowOff>
    </xdr:from>
    <xdr:to>
      <xdr:col>10</xdr:col>
      <xdr:colOff>1851404</xdr:colOff>
      <xdr:row>29</xdr:row>
      <xdr:rowOff>1462466</xdr:rowOff>
    </xdr:to>
    <xdr:pic>
      <xdr:nvPicPr>
        <xdr:cNvPr id="24" name="Imagen 23"/>
        <xdr:cNvPicPr>
          <a:picLocks noChangeAspect="1"/>
        </xdr:cNvPicPr>
      </xdr:nvPicPr>
      <xdr:blipFill>
        <a:blip xmlns:r="http://schemas.openxmlformats.org/officeDocument/2006/relationships" r:embed="rId21">
          <a:extLst>
            <a:ext uri="{28A0092B-C50C-407E-A947-70E740481C1C}">
              <a14:useLocalDpi xmlns:a14="http://schemas.microsoft.com/office/drawing/2010/main" val="0"/>
            </a:ext>
          </a:extLst>
        </a:blip>
        <a:stretch>
          <a:fillRect/>
        </a:stretch>
      </xdr:blipFill>
      <xdr:spPr>
        <a:xfrm>
          <a:off x="16883064" y="27408188"/>
          <a:ext cx="1343403" cy="1343403"/>
        </a:xfrm>
        <a:prstGeom prst="rect">
          <a:avLst/>
        </a:prstGeom>
      </xdr:spPr>
    </xdr:pic>
    <xdr:clientData/>
  </xdr:twoCellAnchor>
  <xdr:twoCellAnchor editAs="oneCell">
    <xdr:from>
      <xdr:col>10</xdr:col>
      <xdr:colOff>468313</xdr:colOff>
      <xdr:row>30</xdr:row>
      <xdr:rowOff>15875</xdr:rowOff>
    </xdr:from>
    <xdr:to>
      <xdr:col>10</xdr:col>
      <xdr:colOff>1516209</xdr:colOff>
      <xdr:row>31</xdr:row>
      <xdr:rowOff>146</xdr:rowOff>
    </xdr:to>
    <xdr:pic>
      <xdr:nvPicPr>
        <xdr:cNvPr id="25" name="Imagen 24"/>
        <xdr:cNvPicPr>
          <a:picLocks noChangeAspect="1"/>
        </xdr:cNvPicPr>
      </xdr:nvPicPr>
      <xdr:blipFill>
        <a:blip xmlns:r="http://schemas.openxmlformats.org/officeDocument/2006/relationships" r:embed="rId22">
          <a:extLst>
            <a:ext uri="{28A0092B-C50C-407E-A947-70E740481C1C}">
              <a14:useLocalDpi xmlns:a14="http://schemas.microsoft.com/office/drawing/2010/main" val="0"/>
            </a:ext>
          </a:extLst>
        </a:blip>
        <a:stretch>
          <a:fillRect/>
        </a:stretch>
      </xdr:blipFill>
      <xdr:spPr>
        <a:xfrm>
          <a:off x="16843376" y="28868688"/>
          <a:ext cx="1047896" cy="1047896"/>
        </a:xfrm>
        <a:prstGeom prst="rect">
          <a:avLst/>
        </a:prstGeom>
      </xdr:spPr>
    </xdr:pic>
    <xdr:clientData/>
  </xdr:twoCellAnchor>
  <xdr:twoCellAnchor editAs="oneCell">
    <xdr:from>
      <xdr:col>10</xdr:col>
      <xdr:colOff>627062</xdr:colOff>
      <xdr:row>31</xdr:row>
      <xdr:rowOff>23813</xdr:rowOff>
    </xdr:from>
    <xdr:to>
      <xdr:col>10</xdr:col>
      <xdr:colOff>1674958</xdr:colOff>
      <xdr:row>31</xdr:row>
      <xdr:rowOff>1071709</xdr:rowOff>
    </xdr:to>
    <xdr:pic>
      <xdr:nvPicPr>
        <xdr:cNvPr id="26" name="Imagen 25"/>
        <xdr:cNvPicPr>
          <a:picLocks noChangeAspect="1"/>
        </xdr:cNvPicPr>
      </xdr:nvPicPr>
      <xdr:blipFill>
        <a:blip xmlns:r="http://schemas.openxmlformats.org/officeDocument/2006/relationships" r:embed="rId23">
          <a:extLst>
            <a:ext uri="{28A0092B-C50C-407E-A947-70E740481C1C}">
              <a14:useLocalDpi xmlns:a14="http://schemas.microsoft.com/office/drawing/2010/main" val="0"/>
            </a:ext>
          </a:extLst>
        </a:blip>
        <a:stretch>
          <a:fillRect/>
        </a:stretch>
      </xdr:blipFill>
      <xdr:spPr>
        <a:xfrm>
          <a:off x="17002125" y="29940251"/>
          <a:ext cx="1047896" cy="1047896"/>
        </a:xfrm>
        <a:prstGeom prst="rect">
          <a:avLst/>
        </a:prstGeom>
      </xdr:spPr>
    </xdr:pic>
    <xdr:clientData/>
  </xdr:twoCellAnchor>
  <xdr:twoCellAnchor editAs="oneCell">
    <xdr:from>
      <xdr:col>10</xdr:col>
      <xdr:colOff>492125</xdr:colOff>
      <xdr:row>32</xdr:row>
      <xdr:rowOff>55563</xdr:rowOff>
    </xdr:from>
    <xdr:to>
      <xdr:col>10</xdr:col>
      <xdr:colOff>1540021</xdr:colOff>
      <xdr:row>32</xdr:row>
      <xdr:rowOff>1103459</xdr:rowOff>
    </xdr:to>
    <xdr:pic>
      <xdr:nvPicPr>
        <xdr:cNvPr id="27" name="Imagen 26"/>
        <xdr:cNvPicPr>
          <a:picLocks noChangeAspect="1"/>
        </xdr:cNvPicPr>
      </xdr:nvPicPr>
      <xdr:blipFill>
        <a:blip xmlns:r="http://schemas.openxmlformats.org/officeDocument/2006/relationships" r:embed="rId24">
          <a:extLst>
            <a:ext uri="{28A0092B-C50C-407E-A947-70E740481C1C}">
              <a14:useLocalDpi xmlns:a14="http://schemas.microsoft.com/office/drawing/2010/main" val="0"/>
            </a:ext>
          </a:extLst>
        </a:blip>
        <a:stretch>
          <a:fillRect/>
        </a:stretch>
      </xdr:blipFill>
      <xdr:spPr>
        <a:xfrm>
          <a:off x="16867188" y="31178501"/>
          <a:ext cx="1047896" cy="1047896"/>
        </a:xfrm>
        <a:prstGeom prst="rect">
          <a:avLst/>
        </a:prstGeom>
      </xdr:spPr>
    </xdr:pic>
    <xdr:clientData/>
  </xdr:twoCellAnchor>
  <xdr:twoCellAnchor editAs="oneCell">
    <xdr:from>
      <xdr:col>10</xdr:col>
      <xdr:colOff>571500</xdr:colOff>
      <xdr:row>33</xdr:row>
      <xdr:rowOff>7938</xdr:rowOff>
    </xdr:from>
    <xdr:to>
      <xdr:col>10</xdr:col>
      <xdr:colOff>1619396</xdr:colOff>
      <xdr:row>33</xdr:row>
      <xdr:rowOff>1055834</xdr:rowOff>
    </xdr:to>
    <xdr:pic>
      <xdr:nvPicPr>
        <xdr:cNvPr id="28" name="Imagen 27"/>
        <xdr:cNvPicPr>
          <a:picLocks noChangeAspect="1"/>
        </xdr:cNvPicPr>
      </xdr:nvPicPr>
      <xdr:blipFill>
        <a:blip xmlns:r="http://schemas.openxmlformats.org/officeDocument/2006/relationships" r:embed="rId25">
          <a:extLst>
            <a:ext uri="{28A0092B-C50C-407E-A947-70E740481C1C}">
              <a14:useLocalDpi xmlns:a14="http://schemas.microsoft.com/office/drawing/2010/main" val="0"/>
            </a:ext>
          </a:extLst>
        </a:blip>
        <a:stretch>
          <a:fillRect/>
        </a:stretch>
      </xdr:blipFill>
      <xdr:spPr>
        <a:xfrm>
          <a:off x="16946563" y="32313563"/>
          <a:ext cx="1047896" cy="1047896"/>
        </a:xfrm>
        <a:prstGeom prst="rect">
          <a:avLst/>
        </a:prstGeom>
      </xdr:spPr>
    </xdr:pic>
    <xdr:clientData/>
  </xdr:twoCellAnchor>
  <xdr:twoCellAnchor editAs="oneCell">
    <xdr:from>
      <xdr:col>10</xdr:col>
      <xdr:colOff>420686</xdr:colOff>
      <xdr:row>34</xdr:row>
      <xdr:rowOff>111125</xdr:rowOff>
    </xdr:from>
    <xdr:to>
      <xdr:col>10</xdr:col>
      <xdr:colOff>1811715</xdr:colOff>
      <xdr:row>34</xdr:row>
      <xdr:rowOff>1502154</xdr:rowOff>
    </xdr:to>
    <xdr:pic>
      <xdr:nvPicPr>
        <xdr:cNvPr id="29" name="Imagen 28"/>
        <xdr:cNvPicPr>
          <a:picLocks noChangeAspect="1"/>
        </xdr:cNvPicPr>
      </xdr:nvPicPr>
      <xdr:blipFill>
        <a:blip xmlns:r="http://schemas.openxmlformats.org/officeDocument/2006/relationships" r:embed="rId26">
          <a:extLst>
            <a:ext uri="{28A0092B-C50C-407E-A947-70E740481C1C}">
              <a14:useLocalDpi xmlns:a14="http://schemas.microsoft.com/office/drawing/2010/main" val="0"/>
            </a:ext>
          </a:extLst>
        </a:blip>
        <a:stretch>
          <a:fillRect/>
        </a:stretch>
      </xdr:blipFill>
      <xdr:spPr>
        <a:xfrm>
          <a:off x="16795749" y="33559750"/>
          <a:ext cx="1391029" cy="1391029"/>
        </a:xfrm>
        <a:prstGeom prst="rect">
          <a:avLst/>
        </a:prstGeom>
      </xdr:spPr>
    </xdr:pic>
    <xdr:clientData/>
  </xdr:twoCellAnchor>
  <xdr:twoCellAnchor editAs="oneCell">
    <xdr:from>
      <xdr:col>10</xdr:col>
      <xdr:colOff>579437</xdr:colOff>
      <xdr:row>35</xdr:row>
      <xdr:rowOff>55562</xdr:rowOff>
    </xdr:from>
    <xdr:to>
      <xdr:col>10</xdr:col>
      <xdr:colOff>1627333</xdr:colOff>
      <xdr:row>35</xdr:row>
      <xdr:rowOff>1103458</xdr:rowOff>
    </xdr:to>
    <xdr:pic>
      <xdr:nvPicPr>
        <xdr:cNvPr id="30" name="Imagen 29"/>
        <xdr:cNvPicPr>
          <a:picLocks noChangeAspect="1"/>
        </xdr:cNvPicPr>
      </xdr:nvPicPr>
      <xdr:blipFill>
        <a:blip xmlns:r="http://schemas.openxmlformats.org/officeDocument/2006/relationships" r:embed="rId27">
          <a:extLst>
            <a:ext uri="{28A0092B-C50C-407E-A947-70E740481C1C}">
              <a14:useLocalDpi xmlns:a14="http://schemas.microsoft.com/office/drawing/2010/main" val="0"/>
            </a:ext>
          </a:extLst>
        </a:blip>
        <a:stretch>
          <a:fillRect/>
        </a:stretch>
      </xdr:blipFill>
      <xdr:spPr>
        <a:xfrm>
          <a:off x="16954500" y="35091687"/>
          <a:ext cx="1047896" cy="1047896"/>
        </a:xfrm>
        <a:prstGeom prst="rect">
          <a:avLst/>
        </a:prstGeom>
      </xdr:spPr>
    </xdr:pic>
    <xdr:clientData/>
  </xdr:twoCellAnchor>
  <xdr:twoCellAnchor editAs="oneCell">
    <xdr:from>
      <xdr:col>10</xdr:col>
      <xdr:colOff>619125</xdr:colOff>
      <xdr:row>36</xdr:row>
      <xdr:rowOff>71437</xdr:rowOff>
    </xdr:from>
    <xdr:to>
      <xdr:col>10</xdr:col>
      <xdr:colOff>1667021</xdr:colOff>
      <xdr:row>36</xdr:row>
      <xdr:rowOff>1119333</xdr:rowOff>
    </xdr:to>
    <xdr:pic>
      <xdr:nvPicPr>
        <xdr:cNvPr id="31" name="Imagen 30"/>
        <xdr:cNvPicPr>
          <a:picLocks noChangeAspect="1"/>
        </xdr:cNvPicPr>
      </xdr:nvPicPr>
      <xdr:blipFill>
        <a:blip xmlns:r="http://schemas.openxmlformats.org/officeDocument/2006/relationships" r:embed="rId28">
          <a:extLst>
            <a:ext uri="{28A0092B-C50C-407E-A947-70E740481C1C}">
              <a14:useLocalDpi xmlns:a14="http://schemas.microsoft.com/office/drawing/2010/main" val="0"/>
            </a:ext>
          </a:extLst>
        </a:blip>
        <a:stretch>
          <a:fillRect/>
        </a:stretch>
      </xdr:blipFill>
      <xdr:spPr>
        <a:xfrm>
          <a:off x="16994188" y="36218812"/>
          <a:ext cx="1047896" cy="1047896"/>
        </a:xfrm>
        <a:prstGeom prst="rect">
          <a:avLst/>
        </a:prstGeom>
      </xdr:spPr>
    </xdr:pic>
    <xdr:clientData/>
  </xdr:twoCellAnchor>
  <xdr:twoCellAnchor editAs="oneCell">
    <xdr:from>
      <xdr:col>10</xdr:col>
      <xdr:colOff>523875</xdr:colOff>
      <xdr:row>37</xdr:row>
      <xdr:rowOff>79375</xdr:rowOff>
    </xdr:from>
    <xdr:to>
      <xdr:col>10</xdr:col>
      <xdr:colOff>1571771</xdr:colOff>
      <xdr:row>37</xdr:row>
      <xdr:rowOff>1127271</xdr:rowOff>
    </xdr:to>
    <xdr:pic>
      <xdr:nvPicPr>
        <xdr:cNvPr id="32" name="Imagen 31"/>
        <xdr:cNvPicPr>
          <a:picLocks noChangeAspect="1"/>
        </xdr:cNvPicPr>
      </xdr:nvPicPr>
      <xdr:blipFill>
        <a:blip xmlns:r="http://schemas.openxmlformats.org/officeDocument/2006/relationships" r:embed="rId29">
          <a:extLst>
            <a:ext uri="{28A0092B-C50C-407E-A947-70E740481C1C}">
              <a14:useLocalDpi xmlns:a14="http://schemas.microsoft.com/office/drawing/2010/main" val="0"/>
            </a:ext>
          </a:extLst>
        </a:blip>
        <a:stretch>
          <a:fillRect/>
        </a:stretch>
      </xdr:blipFill>
      <xdr:spPr>
        <a:xfrm>
          <a:off x="16898938" y="37425313"/>
          <a:ext cx="1047896" cy="1047896"/>
        </a:xfrm>
        <a:prstGeom prst="rect">
          <a:avLst/>
        </a:prstGeom>
      </xdr:spPr>
    </xdr:pic>
    <xdr:clientData/>
  </xdr:twoCellAnchor>
  <xdr:twoCellAnchor editAs="oneCell">
    <xdr:from>
      <xdr:col>10</xdr:col>
      <xdr:colOff>579437</xdr:colOff>
      <xdr:row>38</xdr:row>
      <xdr:rowOff>31750</xdr:rowOff>
    </xdr:from>
    <xdr:to>
      <xdr:col>10</xdr:col>
      <xdr:colOff>1627333</xdr:colOff>
      <xdr:row>38</xdr:row>
      <xdr:rowOff>1079646</xdr:rowOff>
    </xdr:to>
    <xdr:pic>
      <xdr:nvPicPr>
        <xdr:cNvPr id="33" name="Imagen 32"/>
        <xdr:cNvPicPr>
          <a:picLocks noChangeAspect="1"/>
        </xdr:cNvPicPr>
      </xdr:nvPicPr>
      <xdr:blipFill>
        <a:blip xmlns:r="http://schemas.openxmlformats.org/officeDocument/2006/relationships" r:embed="rId30">
          <a:extLst>
            <a:ext uri="{28A0092B-C50C-407E-A947-70E740481C1C}">
              <a14:useLocalDpi xmlns:a14="http://schemas.microsoft.com/office/drawing/2010/main" val="0"/>
            </a:ext>
          </a:extLst>
        </a:blip>
        <a:stretch>
          <a:fillRect/>
        </a:stretch>
      </xdr:blipFill>
      <xdr:spPr>
        <a:xfrm>
          <a:off x="16954500" y="38536563"/>
          <a:ext cx="1047896" cy="1047896"/>
        </a:xfrm>
        <a:prstGeom prst="rect">
          <a:avLst/>
        </a:prstGeom>
      </xdr:spPr>
    </xdr:pic>
    <xdr:clientData/>
  </xdr:twoCellAnchor>
  <xdr:twoCellAnchor editAs="oneCell">
    <xdr:from>
      <xdr:col>10</xdr:col>
      <xdr:colOff>531813</xdr:colOff>
      <xdr:row>39</xdr:row>
      <xdr:rowOff>127000</xdr:rowOff>
    </xdr:from>
    <xdr:to>
      <xdr:col>10</xdr:col>
      <xdr:colOff>1851405</xdr:colOff>
      <xdr:row>39</xdr:row>
      <xdr:rowOff>1446592</xdr:rowOff>
    </xdr:to>
    <xdr:pic>
      <xdr:nvPicPr>
        <xdr:cNvPr id="34" name="Imagen 33"/>
        <xdr:cNvPicPr>
          <a:picLocks noChangeAspect="1"/>
        </xdr:cNvPicPr>
      </xdr:nvPicPr>
      <xdr:blipFill>
        <a:blip xmlns:r="http://schemas.openxmlformats.org/officeDocument/2006/relationships" r:embed="rId31">
          <a:extLst>
            <a:ext uri="{28A0092B-C50C-407E-A947-70E740481C1C}">
              <a14:useLocalDpi xmlns:a14="http://schemas.microsoft.com/office/drawing/2010/main" val="0"/>
            </a:ext>
          </a:extLst>
        </a:blip>
        <a:stretch>
          <a:fillRect/>
        </a:stretch>
      </xdr:blipFill>
      <xdr:spPr>
        <a:xfrm>
          <a:off x="16906876" y="39735125"/>
          <a:ext cx="1319592" cy="1319592"/>
        </a:xfrm>
        <a:prstGeom prst="rect">
          <a:avLst/>
        </a:prstGeom>
      </xdr:spPr>
    </xdr:pic>
    <xdr:clientData/>
  </xdr:twoCellAnchor>
  <xdr:twoCellAnchor editAs="oneCell">
    <xdr:from>
      <xdr:col>10</xdr:col>
      <xdr:colOff>635000</xdr:colOff>
      <xdr:row>40</xdr:row>
      <xdr:rowOff>293687</xdr:rowOff>
    </xdr:from>
    <xdr:to>
      <xdr:col>10</xdr:col>
      <xdr:colOff>1682896</xdr:colOff>
      <xdr:row>40</xdr:row>
      <xdr:rowOff>1341583</xdr:rowOff>
    </xdr:to>
    <xdr:pic>
      <xdr:nvPicPr>
        <xdr:cNvPr id="35" name="Imagen 34"/>
        <xdr:cNvPicPr>
          <a:picLocks noChangeAspect="1"/>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17010063" y="41465500"/>
          <a:ext cx="1047896" cy="1047896"/>
        </a:xfrm>
        <a:prstGeom prst="rect">
          <a:avLst/>
        </a:prstGeom>
      </xdr:spPr>
    </xdr:pic>
    <xdr:clientData/>
  </xdr:twoCellAnchor>
  <xdr:twoCellAnchor editAs="oneCell">
    <xdr:from>
      <xdr:col>10</xdr:col>
      <xdr:colOff>539750</xdr:colOff>
      <xdr:row>41</xdr:row>
      <xdr:rowOff>150813</xdr:rowOff>
    </xdr:from>
    <xdr:to>
      <xdr:col>10</xdr:col>
      <xdr:colOff>1587646</xdr:colOff>
      <xdr:row>41</xdr:row>
      <xdr:rowOff>1198709</xdr:rowOff>
    </xdr:to>
    <xdr:pic>
      <xdr:nvPicPr>
        <xdr:cNvPr id="36" name="Imagen 35"/>
        <xdr:cNvPicPr>
          <a:picLocks noChangeAspect="1"/>
        </xdr:cNvPicPr>
      </xdr:nvPicPr>
      <xdr:blipFill>
        <a:blip xmlns:r="http://schemas.openxmlformats.org/officeDocument/2006/relationships" r:embed="rId33">
          <a:extLst>
            <a:ext uri="{28A0092B-C50C-407E-A947-70E740481C1C}">
              <a14:useLocalDpi xmlns:a14="http://schemas.microsoft.com/office/drawing/2010/main" val="0"/>
            </a:ext>
          </a:extLst>
        </a:blip>
        <a:stretch>
          <a:fillRect/>
        </a:stretch>
      </xdr:blipFill>
      <xdr:spPr>
        <a:xfrm>
          <a:off x="16914813" y="42878376"/>
          <a:ext cx="1047896" cy="1047896"/>
        </a:xfrm>
        <a:prstGeom prst="rect">
          <a:avLst/>
        </a:prstGeom>
      </xdr:spPr>
    </xdr:pic>
    <xdr:clientData/>
  </xdr:twoCellAnchor>
  <xdr:twoCellAnchor editAs="oneCell">
    <xdr:from>
      <xdr:col>10</xdr:col>
      <xdr:colOff>603250</xdr:colOff>
      <xdr:row>42</xdr:row>
      <xdr:rowOff>166687</xdr:rowOff>
    </xdr:from>
    <xdr:to>
      <xdr:col>10</xdr:col>
      <xdr:colOff>1651146</xdr:colOff>
      <xdr:row>42</xdr:row>
      <xdr:rowOff>1214583</xdr:rowOff>
    </xdr:to>
    <xdr:pic>
      <xdr:nvPicPr>
        <xdr:cNvPr id="37" name="Imagen 36"/>
        <xdr:cNvPicPr>
          <a:picLocks noChangeAspect="1"/>
        </xdr:cNvPicPr>
      </xdr:nvPicPr>
      <xdr:blipFill>
        <a:blip xmlns:r="http://schemas.openxmlformats.org/officeDocument/2006/relationships" r:embed="rId34">
          <a:extLst>
            <a:ext uri="{28A0092B-C50C-407E-A947-70E740481C1C}">
              <a14:useLocalDpi xmlns:a14="http://schemas.microsoft.com/office/drawing/2010/main" val="0"/>
            </a:ext>
          </a:extLst>
        </a:blip>
        <a:stretch>
          <a:fillRect/>
        </a:stretch>
      </xdr:blipFill>
      <xdr:spPr>
        <a:xfrm>
          <a:off x="16978313" y="44330937"/>
          <a:ext cx="1047896" cy="1047896"/>
        </a:xfrm>
        <a:prstGeom prst="rect">
          <a:avLst/>
        </a:prstGeom>
      </xdr:spPr>
    </xdr:pic>
    <xdr:clientData/>
  </xdr:twoCellAnchor>
  <xdr:twoCellAnchor editAs="oneCell">
    <xdr:from>
      <xdr:col>10</xdr:col>
      <xdr:colOff>531812</xdr:colOff>
      <xdr:row>43</xdr:row>
      <xdr:rowOff>119062</xdr:rowOff>
    </xdr:from>
    <xdr:to>
      <xdr:col>10</xdr:col>
      <xdr:colOff>1579708</xdr:colOff>
      <xdr:row>43</xdr:row>
      <xdr:rowOff>1166958</xdr:rowOff>
    </xdr:to>
    <xdr:pic>
      <xdr:nvPicPr>
        <xdr:cNvPr id="38" name="Imagen 37"/>
        <xdr:cNvPicPr>
          <a:picLocks noChangeAspect="1"/>
        </xdr:cNvPicPr>
      </xdr:nvPicPr>
      <xdr:blipFill>
        <a:blip xmlns:r="http://schemas.openxmlformats.org/officeDocument/2006/relationships" r:embed="rId35">
          <a:extLst>
            <a:ext uri="{28A0092B-C50C-407E-A947-70E740481C1C}">
              <a14:useLocalDpi xmlns:a14="http://schemas.microsoft.com/office/drawing/2010/main" val="0"/>
            </a:ext>
          </a:extLst>
        </a:blip>
        <a:stretch>
          <a:fillRect/>
        </a:stretch>
      </xdr:blipFill>
      <xdr:spPr>
        <a:xfrm>
          <a:off x="16906875" y="45791437"/>
          <a:ext cx="1047896" cy="1047896"/>
        </a:xfrm>
        <a:prstGeom prst="rect">
          <a:avLst/>
        </a:prstGeom>
      </xdr:spPr>
    </xdr:pic>
    <xdr:clientData/>
  </xdr:twoCellAnchor>
  <xdr:twoCellAnchor editAs="oneCell">
    <xdr:from>
      <xdr:col>10</xdr:col>
      <xdr:colOff>412749</xdr:colOff>
      <xdr:row>44</xdr:row>
      <xdr:rowOff>63499</xdr:rowOff>
    </xdr:from>
    <xdr:to>
      <xdr:col>10</xdr:col>
      <xdr:colOff>1819654</xdr:colOff>
      <xdr:row>44</xdr:row>
      <xdr:rowOff>1470404</xdr:rowOff>
    </xdr:to>
    <xdr:pic>
      <xdr:nvPicPr>
        <xdr:cNvPr id="39" name="Imagen 38"/>
        <xdr:cNvPicPr>
          <a:picLocks noChangeAspect="1"/>
        </xdr:cNvPicPr>
      </xdr:nvPicPr>
      <xdr:blipFill>
        <a:blip xmlns:r="http://schemas.openxmlformats.org/officeDocument/2006/relationships" r:embed="rId36">
          <a:extLst>
            <a:ext uri="{28A0092B-C50C-407E-A947-70E740481C1C}">
              <a14:useLocalDpi xmlns:a14="http://schemas.microsoft.com/office/drawing/2010/main" val="0"/>
            </a:ext>
          </a:extLst>
        </a:blip>
        <a:stretch>
          <a:fillRect/>
        </a:stretch>
      </xdr:blipFill>
      <xdr:spPr>
        <a:xfrm>
          <a:off x="16787812" y="46966187"/>
          <a:ext cx="1406905" cy="1406905"/>
        </a:xfrm>
        <a:prstGeom prst="rect">
          <a:avLst/>
        </a:prstGeom>
      </xdr:spPr>
    </xdr:pic>
    <xdr:clientData/>
  </xdr:twoCellAnchor>
  <xdr:twoCellAnchor editAs="oneCell">
    <xdr:from>
      <xdr:col>10</xdr:col>
      <xdr:colOff>523875</xdr:colOff>
      <xdr:row>45</xdr:row>
      <xdr:rowOff>79375</xdr:rowOff>
    </xdr:from>
    <xdr:to>
      <xdr:col>10</xdr:col>
      <xdr:colOff>1571771</xdr:colOff>
      <xdr:row>45</xdr:row>
      <xdr:rowOff>1127271</xdr:rowOff>
    </xdr:to>
    <xdr:pic>
      <xdr:nvPicPr>
        <xdr:cNvPr id="40" name="Imagen 39"/>
        <xdr:cNvPicPr>
          <a:picLocks noChangeAspect="1"/>
        </xdr:cNvPicPr>
      </xdr:nvPicPr>
      <xdr:blipFill>
        <a:blip xmlns:r="http://schemas.openxmlformats.org/officeDocument/2006/relationships" r:embed="rId37">
          <a:extLst>
            <a:ext uri="{28A0092B-C50C-407E-A947-70E740481C1C}">
              <a14:useLocalDpi xmlns:a14="http://schemas.microsoft.com/office/drawing/2010/main" val="0"/>
            </a:ext>
          </a:extLst>
        </a:blip>
        <a:stretch>
          <a:fillRect/>
        </a:stretch>
      </xdr:blipFill>
      <xdr:spPr>
        <a:xfrm>
          <a:off x="16898938" y="48545750"/>
          <a:ext cx="1047896" cy="1047896"/>
        </a:xfrm>
        <a:prstGeom prst="rect">
          <a:avLst/>
        </a:prstGeom>
      </xdr:spPr>
    </xdr:pic>
    <xdr:clientData/>
  </xdr:twoCellAnchor>
  <xdr:twoCellAnchor editAs="oneCell">
    <xdr:from>
      <xdr:col>10</xdr:col>
      <xdr:colOff>452437</xdr:colOff>
      <xdr:row>46</xdr:row>
      <xdr:rowOff>71437</xdr:rowOff>
    </xdr:from>
    <xdr:to>
      <xdr:col>10</xdr:col>
      <xdr:colOff>1500333</xdr:colOff>
      <xdr:row>46</xdr:row>
      <xdr:rowOff>1119333</xdr:rowOff>
    </xdr:to>
    <xdr:pic>
      <xdr:nvPicPr>
        <xdr:cNvPr id="41" name="Imagen 40"/>
        <xdr:cNvPicPr>
          <a:picLocks noChangeAspect="1"/>
        </xdr:cNvPicPr>
      </xdr:nvPicPr>
      <xdr:blipFill>
        <a:blip xmlns:r="http://schemas.openxmlformats.org/officeDocument/2006/relationships" r:embed="rId38">
          <a:extLst>
            <a:ext uri="{28A0092B-C50C-407E-A947-70E740481C1C}">
              <a14:useLocalDpi xmlns:a14="http://schemas.microsoft.com/office/drawing/2010/main" val="0"/>
            </a:ext>
          </a:extLst>
        </a:blip>
        <a:stretch>
          <a:fillRect/>
        </a:stretch>
      </xdr:blipFill>
      <xdr:spPr>
        <a:xfrm>
          <a:off x="16827500" y="49712562"/>
          <a:ext cx="1047896" cy="1047896"/>
        </a:xfrm>
        <a:prstGeom prst="rect">
          <a:avLst/>
        </a:prstGeom>
      </xdr:spPr>
    </xdr:pic>
    <xdr:clientData/>
  </xdr:twoCellAnchor>
  <xdr:twoCellAnchor editAs="oneCell">
    <xdr:from>
      <xdr:col>10</xdr:col>
      <xdr:colOff>611188</xdr:colOff>
      <xdr:row>47</xdr:row>
      <xdr:rowOff>190500</xdr:rowOff>
    </xdr:from>
    <xdr:to>
      <xdr:col>10</xdr:col>
      <xdr:colOff>1659084</xdr:colOff>
      <xdr:row>47</xdr:row>
      <xdr:rowOff>1238396</xdr:rowOff>
    </xdr:to>
    <xdr:pic>
      <xdr:nvPicPr>
        <xdr:cNvPr id="42" name="Imagen 41"/>
        <xdr:cNvPicPr>
          <a:picLocks noChangeAspect="1"/>
        </xdr:cNvPicPr>
      </xdr:nvPicPr>
      <xdr:blipFill>
        <a:blip xmlns:r="http://schemas.openxmlformats.org/officeDocument/2006/relationships" r:embed="rId39">
          <a:extLst>
            <a:ext uri="{28A0092B-C50C-407E-A947-70E740481C1C}">
              <a14:useLocalDpi xmlns:a14="http://schemas.microsoft.com/office/drawing/2010/main" val="0"/>
            </a:ext>
          </a:extLst>
        </a:blip>
        <a:stretch>
          <a:fillRect/>
        </a:stretch>
      </xdr:blipFill>
      <xdr:spPr>
        <a:xfrm>
          <a:off x="16986251" y="51022250"/>
          <a:ext cx="1047896" cy="1047896"/>
        </a:xfrm>
        <a:prstGeom prst="rect">
          <a:avLst/>
        </a:prstGeom>
      </xdr:spPr>
    </xdr:pic>
    <xdr:clientData/>
  </xdr:twoCellAnchor>
  <xdr:twoCellAnchor editAs="oneCell">
    <xdr:from>
      <xdr:col>10</xdr:col>
      <xdr:colOff>539750</xdr:colOff>
      <xdr:row>48</xdr:row>
      <xdr:rowOff>63500</xdr:rowOff>
    </xdr:from>
    <xdr:to>
      <xdr:col>10</xdr:col>
      <xdr:colOff>1587646</xdr:colOff>
      <xdr:row>48</xdr:row>
      <xdr:rowOff>1111396</xdr:rowOff>
    </xdr:to>
    <xdr:pic>
      <xdr:nvPicPr>
        <xdr:cNvPr id="43" name="Imagen 42"/>
        <xdr:cNvPicPr>
          <a:picLocks noChangeAspect="1"/>
        </xdr:cNvPicPr>
      </xdr:nvPicPr>
      <xdr:blipFill>
        <a:blip xmlns:r="http://schemas.openxmlformats.org/officeDocument/2006/relationships" r:embed="rId40">
          <a:extLst>
            <a:ext uri="{28A0092B-C50C-407E-A947-70E740481C1C}">
              <a14:useLocalDpi xmlns:a14="http://schemas.microsoft.com/office/drawing/2010/main" val="0"/>
            </a:ext>
          </a:extLst>
        </a:blip>
        <a:stretch>
          <a:fillRect/>
        </a:stretch>
      </xdr:blipFill>
      <xdr:spPr>
        <a:xfrm>
          <a:off x="16914813" y="52284313"/>
          <a:ext cx="1047896" cy="104789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H1" zoomScale="120" zoomScaleNormal="120" zoomScalePageLayoutView="140" workbookViewId="0">
      <pane ySplit="9" topLeftCell="A10" activePane="bottomLeft" state="frozen"/>
      <selection pane="bottomLeft" activeCell="J50" sqref="J50"/>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M7A</v>
      </c>
    </row>
    <row r="2" spans="1:16" ht="15.75" x14ac:dyDescent="0.25">
      <c r="A2" s="1"/>
      <c r="B2" s="3" t="s">
        <v>121</v>
      </c>
      <c r="C2" s="85" t="s">
        <v>21</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9</v>
      </c>
      <c r="D3" s="88"/>
      <c r="F3" s="80"/>
      <c r="G3" s="81"/>
      <c r="H3" s="58"/>
      <c r="I3" s="38"/>
      <c r="J3" s="14"/>
      <c r="L3" s="2" t="s">
        <v>154</v>
      </c>
      <c r="M3" s="2" t="str">
        <f ca="1">IF($N3&lt;COUNTIF('Definición técnica de imagenes'!$A$3:$A$102,$G$5),OFFSET('Definición técnica de imagenes'!$A$1,MATCH($G$5,'Definición técnica de imagenes'!$A$1:$A$104,0)-1+$N3,1,1,1),"")</f>
        <v>Respuesta</v>
      </c>
      <c r="N3" s="2">
        <v>1</v>
      </c>
      <c r="O3" s="2" t="str">
        <f>'Definición técnica de imagenes'!A4</f>
        <v>M5A</v>
      </c>
    </row>
    <row r="4" spans="1:16" ht="16.5" x14ac:dyDescent="0.3">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188</v>
      </c>
      <c r="D5" s="90"/>
      <c r="E5" s="5"/>
      <c r="F5" s="37" t="str">
        <f>IF(G4="Recurso","Motor del recurso","")</f>
        <v>Motor del recurso</v>
      </c>
      <c r="G5" s="61" t="s">
        <v>58</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M7A</v>
      </c>
      <c r="F9" s="57" t="s">
        <v>61</v>
      </c>
      <c r="G9" s="57" t="s">
        <v>59</v>
      </c>
      <c r="H9" s="57" t="s">
        <v>60</v>
      </c>
      <c r="I9" s="57" t="s">
        <v>114</v>
      </c>
      <c r="J9" s="18" t="s">
        <v>6</v>
      </c>
      <c r="K9" s="19" t="s">
        <v>7</v>
      </c>
      <c r="O9" s="2" t="str">
        <f>'Definición técnica de imagenes'!A11</f>
        <v>M10B</v>
      </c>
    </row>
    <row r="10" spans="1:16" s="11" customFormat="1" ht="123" customHeight="1" x14ac:dyDescent="0.25">
      <c r="A10" s="12" t="str">
        <f>IF(OR(B10&lt;&gt;"",J10&lt;&gt;""),"IMG01","")</f>
        <v>IMG01</v>
      </c>
      <c r="B10" s="62" t="s">
        <v>191</v>
      </c>
      <c r="C10" s="20" t="str">
        <f t="shared" ref="C10:C41" si="0">IF(OR(B10&lt;&gt;"",J10&lt;&gt;""),IF($G$4="Recurso",CONCATENATE($G$4," ",$G$5),$G$4),"")</f>
        <v>Recurso M7A</v>
      </c>
      <c r="D10" s="63" t="s">
        <v>190</v>
      </c>
      <c r="E10" s="63" t="s">
        <v>155</v>
      </c>
      <c r="F10" s="13" t="str">
        <f t="shared" ref="F10" ca="1" si="1">IF(OR(B10&lt;&gt;"",J10&lt;&gt;""),CONCATENATE($C$7,"_",$A10,IF($G$4="Cuaderno de Estudio","_small",CONCATENATE(IF(I10="","","n"),IF(LEFT($G$5,1)="F",".jpg",".png")))),"")</f>
        <v>MA_09_06_CO_REC130_IMG01n.png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MA_09_06_CO_REC130_IMG01a.png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t="s">
        <v>229</v>
      </c>
      <c r="K10" s="64"/>
      <c r="O10" s="2" t="str">
        <f>'Definición técnica de imagenes'!A12</f>
        <v>M12D</v>
      </c>
    </row>
    <row r="11" spans="1:16" s="11" customFormat="1" ht="87.75" customHeight="1" x14ac:dyDescent="0.25">
      <c r="A11" s="12" t="str">
        <f t="shared" ref="A11:A18" si="3">IF(OR(B11&lt;&gt;"",J11&lt;&gt;""),CONCATENATE(LEFT(A10,3),IF(MID(A10,4,2)+1&lt;10,CONCATENATE("0",MID(A10,4,2)+1))),"")</f>
        <v>IMG02</v>
      </c>
      <c r="B11" s="62" t="s">
        <v>191</v>
      </c>
      <c r="C11" s="20" t="str">
        <f t="shared" si="0"/>
        <v>Recurso M7A</v>
      </c>
      <c r="D11" s="63" t="s">
        <v>190</v>
      </c>
      <c r="E11" s="63" t="s">
        <v>67</v>
      </c>
      <c r="F11" s="13" t="str">
        <f t="shared" ref="F11:F74" ca="1" si="4">IF(OR(B11&lt;&gt;"",J11&lt;&gt;""),CONCATENATE($C$7,"_",$A11,IF($G$4="Cuaderno de Estudio","_small",CONCATENATE(IF(I11="","","n"),IF(LEFT($G$5,1)="F",".jpg",".png")))),"")</f>
        <v>MA_09_06_CO_REC130_IMG02.png</v>
      </c>
      <c r="G11" s="13" t="str">
        <f ca="1">IF($F11&lt;&gt;"",IF($G$4="Recurso",VLOOKUP($E11,OFFSET('Definición técnica de imagenes'!$A$1,MATCH($G$5,'Definición técnica de imagenes'!$A$1:$A$104,0)-1,1,COUNTIF('Definición técnica de imagenes'!$A$3:$A$102,$G$5),5),5,FALSE),'Definición técnica de imagenes'!$F$16),"")</f>
        <v>110 x 110 px</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t="s">
        <v>195</v>
      </c>
      <c r="K11" s="65"/>
      <c r="O11" s="2" t="str">
        <f>'Definición técnica de imagenes'!A13</f>
        <v>M101</v>
      </c>
    </row>
    <row r="12" spans="1:16" s="11" customFormat="1" ht="90.75" customHeight="1" x14ac:dyDescent="0.25">
      <c r="A12" s="12" t="str">
        <f t="shared" si="3"/>
        <v>IMG03</v>
      </c>
      <c r="B12" s="62" t="s">
        <v>191</v>
      </c>
      <c r="C12" s="20" t="str">
        <f t="shared" si="0"/>
        <v>Recurso M7A</v>
      </c>
      <c r="D12" s="63" t="s">
        <v>190</v>
      </c>
      <c r="E12" s="63" t="s">
        <v>67</v>
      </c>
      <c r="F12" s="13" t="str">
        <f t="shared" ca="1" si="4"/>
        <v>MA_09_06_CO_REC130_IMG03.png</v>
      </c>
      <c r="G12" s="13" t="str">
        <f ca="1">IF($F12&lt;&gt;"",IF($G$4="Recurso",VLOOKUP($E12,OFFSET('Definición técnica de imagenes'!$A$1,MATCH($G$5,'Definición técnica de imagenes'!$A$1:$A$104,0)-1,1,COUNTIF('Definición técnica de imagenes'!$A$3:$A$102,$G$5),5),5,FALSE),'Definición técnica de imagenes'!$F$16),"")</f>
        <v>110 x 110 px</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t="s">
        <v>194</v>
      </c>
      <c r="K12" s="64"/>
      <c r="O12" s="2" t="str">
        <f>'Definición técnica de imagenes'!A18</f>
        <v>Diaporama F1</v>
      </c>
    </row>
    <row r="13" spans="1:16" s="11" customFormat="1" ht="92.25" customHeight="1" x14ac:dyDescent="0.25">
      <c r="A13" s="12" t="str">
        <f t="shared" si="3"/>
        <v>IMG04</v>
      </c>
      <c r="B13" s="62" t="s">
        <v>191</v>
      </c>
      <c r="C13" s="20" t="str">
        <f t="shared" si="0"/>
        <v>Recurso M7A</v>
      </c>
      <c r="D13" s="63" t="s">
        <v>190</v>
      </c>
      <c r="E13" s="63" t="s">
        <v>67</v>
      </c>
      <c r="F13" s="13" t="str">
        <f t="shared" ca="1" si="4"/>
        <v>MA_09_06_CO_REC130_IMG04.png</v>
      </c>
      <c r="G13" s="13" t="str">
        <f ca="1">IF($F13&lt;&gt;"",IF($G$4="Recurso",VLOOKUP($E13,OFFSET('Definición técnica de imagenes'!$A$1,MATCH($G$5,'Definición técnica de imagenes'!$A$1:$A$104,0)-1,1,COUNTIF('Definición técnica de imagenes'!$A$3:$A$102,$G$5),5),5,FALSE),'Definición técnica de imagenes'!$F$16),"")</f>
        <v>110 x 110 px</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t="s">
        <v>193</v>
      </c>
      <c r="K13" s="64"/>
      <c r="O13" s="2" t="str">
        <f>'Definición técnica de imagenes'!A19</f>
        <v>F4</v>
      </c>
    </row>
    <row r="14" spans="1:16" s="11" customFormat="1" ht="91.5" customHeight="1" x14ac:dyDescent="0.25">
      <c r="A14" s="12" t="str">
        <f t="shared" si="3"/>
        <v>IMG05</v>
      </c>
      <c r="B14" s="62" t="s">
        <v>191</v>
      </c>
      <c r="C14" s="20" t="str">
        <f t="shared" si="0"/>
        <v>Recurso M7A</v>
      </c>
      <c r="D14" s="63" t="s">
        <v>190</v>
      </c>
      <c r="E14" s="63" t="s">
        <v>67</v>
      </c>
      <c r="F14" s="13" t="str">
        <f t="shared" ca="1" si="4"/>
        <v>MA_09_06_CO_REC130_IMG05.png</v>
      </c>
      <c r="G14" s="13" t="str">
        <f ca="1">IF($F14&lt;&gt;"",IF($G$4="Recurso",VLOOKUP($E14,OFFSET('Definición técnica de imagenes'!$A$1,MATCH($G$5,'Definición técnica de imagenes'!$A$1:$A$104,0)-1,1,COUNTIF('Definición técnica de imagenes'!$A$3:$A$102,$G$5),5),5,FALSE),'Definición técnica de imagenes'!$F$16),"")</f>
        <v>110 x 110 px</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t="s">
        <v>192</v>
      </c>
      <c r="K14" s="64"/>
      <c r="O14" s="2" t="str">
        <f>'Definición técnica de imagenes'!A22</f>
        <v>F6</v>
      </c>
    </row>
    <row r="15" spans="1:16" s="11" customFormat="1" ht="123" customHeight="1" x14ac:dyDescent="0.25">
      <c r="A15" s="12" t="str">
        <f t="shared" si="3"/>
        <v>IMG06</v>
      </c>
      <c r="B15" s="62" t="s">
        <v>191</v>
      </c>
      <c r="C15" s="20" t="str">
        <f t="shared" si="0"/>
        <v>Recurso M7A</v>
      </c>
      <c r="D15" s="63" t="s">
        <v>190</v>
      </c>
      <c r="E15" s="63" t="s">
        <v>155</v>
      </c>
      <c r="F15" s="13" t="str">
        <f t="shared" ca="1" si="4"/>
        <v>MA_09_06_CO_REC130_IMG06n.png</v>
      </c>
      <c r="G15" s="13" t="str">
        <f ca="1">IF($F15&lt;&gt;"",IF($G$4="Recurso",VLOOKUP($E15,OFFSET('Definición técnica de imagenes'!$A$1,MATCH($G$5,'Definición técnica de imagenes'!$A$1:$A$104,0)-1,1,COUNTIF('Definición técnica de imagenes'!$A$3:$A$102,$G$5),5),5,FALSE),'Definición técnica de imagenes'!$F$16),"")</f>
        <v>286 x 286 px</v>
      </c>
      <c r="H15" s="13" t="str">
        <f t="shared" ca="1" si="5"/>
        <v>MA_09_06_CO_REC130_IMG06a.png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500 x 500 px</v>
      </c>
      <c r="J15" s="66" t="s">
        <v>196</v>
      </c>
      <c r="K15" s="66"/>
      <c r="O15" s="2" t="str">
        <f>'Definición técnica de imagenes'!A24</f>
        <v>F6B</v>
      </c>
    </row>
    <row r="16" spans="1:16" s="11" customFormat="1" ht="91.5" customHeight="1" x14ac:dyDescent="0.3">
      <c r="A16" s="12" t="str">
        <f t="shared" si="3"/>
        <v>IMG07</v>
      </c>
      <c r="B16" s="62" t="s">
        <v>191</v>
      </c>
      <c r="C16" s="20" t="str">
        <f t="shared" si="0"/>
        <v>Recurso M7A</v>
      </c>
      <c r="D16" s="63" t="s">
        <v>190</v>
      </c>
      <c r="E16" s="63" t="s">
        <v>155</v>
      </c>
      <c r="F16" s="13" t="str">
        <f t="shared" ca="1" si="4"/>
        <v>MA_09_06_CO_REC130_IMG07n.png</v>
      </c>
      <c r="G16" s="13" t="str">
        <f ca="1">IF($F16&lt;&gt;"",IF($G$4="Recurso",VLOOKUP($E16,OFFSET('Definición técnica de imagenes'!$A$1,MATCH($G$5,'Definición técnica de imagenes'!$A$1:$A$104,0)-1,1,COUNTIF('Definición técnica de imagenes'!$A$3:$A$102,$G$5),5),5,FALSE),'Definición técnica de imagenes'!$F$16),"")</f>
        <v>286 x 286 px</v>
      </c>
      <c r="H16" s="13" t="str">
        <f t="shared" ca="1" si="5"/>
        <v>MA_09_06_CO_REC130_IMG07a.png</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500 x 500 px</v>
      </c>
      <c r="J16" s="67" t="s">
        <v>198</v>
      </c>
      <c r="K16" s="68"/>
      <c r="O16" s="2" t="str">
        <f>'Definición técnica de imagenes'!A25</f>
        <v>F7</v>
      </c>
    </row>
    <row r="17" spans="1:15" s="11" customFormat="1" ht="89.25" customHeight="1" x14ac:dyDescent="0.25">
      <c r="A17" s="12" t="str">
        <f t="shared" si="3"/>
        <v>IMG08</v>
      </c>
      <c r="B17" s="62" t="s">
        <v>191</v>
      </c>
      <c r="C17" s="20" t="str">
        <f t="shared" si="0"/>
        <v>Recurso M7A</v>
      </c>
      <c r="D17" s="63" t="s">
        <v>190</v>
      </c>
      <c r="E17" s="63" t="s">
        <v>155</v>
      </c>
      <c r="F17" s="13" t="str">
        <f t="shared" ca="1" si="4"/>
        <v>MA_09_06_CO_REC130_IMG08n.png</v>
      </c>
      <c r="G17" s="13" t="str">
        <f ca="1">IF($F17&lt;&gt;"",IF($G$4="Recurso",VLOOKUP($E17,OFFSET('Definición técnica de imagenes'!$A$1,MATCH($G$5,'Definición técnica de imagenes'!$A$1:$A$104,0)-1,1,COUNTIF('Definición técnica de imagenes'!$A$3:$A$102,$G$5),5),5,FALSE),'Definición técnica de imagenes'!$F$16),"")</f>
        <v>286 x 286 px</v>
      </c>
      <c r="H17" s="13" t="str">
        <f t="shared" ca="1" si="5"/>
        <v>MA_09_06_CO_REC130_IMG08a.png</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500 x 500 px</v>
      </c>
      <c r="J17" s="66" t="s">
        <v>199</v>
      </c>
      <c r="K17" s="66"/>
      <c r="O17" s="2" t="str">
        <f>'Definición técnica de imagenes'!A27</f>
        <v>F7B</v>
      </c>
    </row>
    <row r="18" spans="1:15" s="11" customFormat="1" ht="96.75" customHeight="1" x14ac:dyDescent="0.25">
      <c r="A18" s="12" t="str">
        <f t="shared" si="3"/>
        <v>IMG09</v>
      </c>
      <c r="B18" s="62" t="s">
        <v>191</v>
      </c>
      <c r="C18" s="20" t="str">
        <f t="shared" si="0"/>
        <v>Recurso M7A</v>
      </c>
      <c r="D18" s="63" t="s">
        <v>190</v>
      </c>
      <c r="E18" s="63" t="s">
        <v>155</v>
      </c>
      <c r="F18" s="13" t="str">
        <f t="shared" ca="1" si="4"/>
        <v>MA_09_06_CO_REC130_IMG09n.png</v>
      </c>
      <c r="G18" s="13" t="str">
        <f ca="1">IF($F18&lt;&gt;"",IF($G$4="Recurso",VLOOKUP($E18,OFFSET('Definición técnica de imagenes'!$A$1,MATCH($G$5,'Definición técnica de imagenes'!$A$1:$A$104,0)-1,1,COUNTIF('Definición técnica de imagenes'!$A$3:$A$102,$G$5),5),5,FALSE),'Definición técnica de imagenes'!$F$16),"")</f>
        <v>286 x 286 px</v>
      </c>
      <c r="H18" s="13" t="str">
        <f t="shared" ca="1" si="5"/>
        <v>MA_09_06_CO_REC130_IMG09a.png</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500 x 500 px</v>
      </c>
      <c r="J18" s="66" t="s">
        <v>200</v>
      </c>
      <c r="K18" s="66"/>
      <c r="O18" s="2" t="str">
        <f>'Definición técnica de imagenes'!A30</f>
        <v>F8</v>
      </c>
    </row>
    <row r="19" spans="1:15" s="11" customFormat="1" ht="97.5" customHeight="1" x14ac:dyDescent="0.3">
      <c r="A19" s="12" t="str">
        <f t="shared" ref="A19:A50" si="6">IF(OR(B19&lt;&gt;"",J19&lt;&gt;""),CONCATENATE(LEFT(A18,3),IF(MID(A18,4,2)+1&lt;10,CONCATENATE("0",MID(A18,4,2)+1),MID(A18,4,2)+1)),"")</f>
        <v>IMG10</v>
      </c>
      <c r="B19" s="62" t="s">
        <v>191</v>
      </c>
      <c r="C19" s="20" t="str">
        <f t="shared" si="0"/>
        <v>Recurso M7A</v>
      </c>
      <c r="D19" s="63" t="s">
        <v>190</v>
      </c>
      <c r="E19" s="63" t="s">
        <v>155</v>
      </c>
      <c r="F19" s="13" t="str">
        <f t="shared" ca="1" si="4"/>
        <v>MA_09_06_CO_REC130_IMG10n.png</v>
      </c>
      <c r="G19" s="13" t="str">
        <f ca="1">IF($F19&lt;&gt;"",IF($G$4="Recurso",VLOOKUP($E19,OFFSET('Definición técnica de imagenes'!$A$1,MATCH($G$5,'Definición técnica de imagenes'!$A$1:$A$104,0)-1,1,COUNTIF('Definición técnica de imagenes'!$A$3:$A$102,$G$5),5),5,FALSE),'Definición técnica de imagenes'!$F$16),"")</f>
        <v>286 x 286 px</v>
      </c>
      <c r="H19" s="13" t="str">
        <f t="shared" ca="1" si="5"/>
        <v>MA_09_06_CO_REC130_IMG10a.png</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500 x 500 px</v>
      </c>
      <c r="J19" s="67" t="s">
        <v>197</v>
      </c>
      <c r="K19" s="68"/>
      <c r="O19" s="2" t="str">
        <f>'Definición técnica de imagenes'!A31</f>
        <v>F10</v>
      </c>
    </row>
    <row r="20" spans="1:15" s="11" customFormat="1" ht="120" customHeight="1" x14ac:dyDescent="0.25">
      <c r="A20" s="12" t="str">
        <f t="shared" si="6"/>
        <v>IMG11</v>
      </c>
      <c r="B20" s="62" t="s">
        <v>191</v>
      </c>
      <c r="C20" s="20" t="str">
        <f t="shared" si="0"/>
        <v>Recurso M7A</v>
      </c>
      <c r="D20" s="63" t="s">
        <v>190</v>
      </c>
      <c r="E20" s="63" t="s">
        <v>155</v>
      </c>
      <c r="F20" s="13" t="str">
        <f t="shared" ca="1" si="4"/>
        <v>MA_09_06_CO_REC130_IMG11n.png</v>
      </c>
      <c r="G20" s="13" t="str">
        <f ca="1">IF($F20&lt;&gt;"",IF($G$4="Recurso",VLOOKUP($E20,OFFSET('Definición técnica de imagenes'!$A$1,MATCH($G$5,'Definición técnica de imagenes'!$A$1:$A$104,0)-1,1,COUNTIF('Definición técnica de imagenes'!$A$3:$A$102,$G$5),5),5,FALSE),'Definición técnica de imagenes'!$F$16),"")</f>
        <v>286 x 286 px</v>
      </c>
      <c r="H20" s="13" t="str">
        <f t="shared" ca="1" si="5"/>
        <v>MA_09_06_CO_REC130_IMG11a.png</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500 x 500 px</v>
      </c>
      <c r="J20" s="64" t="s">
        <v>201</v>
      </c>
      <c r="K20" s="66"/>
      <c r="O20" s="2" t="str">
        <f>'Definición técnica de imagenes'!A32</f>
        <v>F10B</v>
      </c>
    </row>
    <row r="21" spans="1:15" s="11" customFormat="1" ht="97.5" customHeight="1" x14ac:dyDescent="0.25">
      <c r="A21" s="12" t="str">
        <f t="shared" si="6"/>
        <v>IMG12</v>
      </c>
      <c r="B21" s="62" t="s">
        <v>191</v>
      </c>
      <c r="C21" s="20" t="str">
        <f t="shared" si="0"/>
        <v>Recurso M7A</v>
      </c>
      <c r="D21" s="63" t="s">
        <v>190</v>
      </c>
      <c r="E21" s="63" t="s">
        <v>67</v>
      </c>
      <c r="F21" s="13" t="str">
        <f t="shared" ca="1" si="4"/>
        <v>MA_09_06_CO_REC130_IMG12.png</v>
      </c>
      <c r="G21" s="13" t="str">
        <f ca="1">IF($F21&lt;&gt;"",IF($G$4="Recurso",VLOOKUP($E21,OFFSET('Definición técnica de imagenes'!$A$1,MATCH($G$5,'Definición técnica de imagenes'!$A$1:$A$104,0)-1,1,COUNTIF('Definición técnica de imagenes'!$A$3:$A$102,$G$5),5),5,FALSE),'Definición técnica de imagenes'!$F$16),"")</f>
        <v>110 x 110 px</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t="s">
        <v>202</v>
      </c>
      <c r="K21" s="66"/>
      <c r="O21" s="2" t="str">
        <f>'Definición técnica de imagenes'!A33</f>
        <v>F11</v>
      </c>
    </row>
    <row r="22" spans="1:15" s="11" customFormat="1" ht="96" customHeight="1" x14ac:dyDescent="0.25">
      <c r="A22" s="12" t="str">
        <f t="shared" si="6"/>
        <v>IMG13</v>
      </c>
      <c r="B22" s="62" t="s">
        <v>191</v>
      </c>
      <c r="C22" s="20" t="str">
        <f t="shared" si="0"/>
        <v>Recurso M7A</v>
      </c>
      <c r="D22" s="63" t="s">
        <v>190</v>
      </c>
      <c r="E22" s="63" t="s">
        <v>67</v>
      </c>
      <c r="F22" s="13" t="str">
        <f t="shared" ca="1" si="4"/>
        <v>MA_09_06_CO_REC130_IMG13.png</v>
      </c>
      <c r="G22" s="13" t="str">
        <f ca="1">IF($F22&lt;&gt;"",IF($G$4="Recurso",VLOOKUP($E22,OFFSET('Definición técnica de imagenes'!$A$1,MATCH($G$5,'Definición técnica de imagenes'!$A$1:$A$104,0)-1,1,COUNTIF('Definición técnica de imagenes'!$A$3:$A$102,$G$5),5),5,FALSE),'Definición técnica de imagenes'!$F$16),"")</f>
        <v>110 x 110 px</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t="s">
        <v>203</v>
      </c>
      <c r="K22" s="69"/>
      <c r="O22" s="2" t="str">
        <f>'Definición técnica de imagenes'!A34</f>
        <v>F12</v>
      </c>
    </row>
    <row r="23" spans="1:15" s="11" customFormat="1" ht="93" customHeight="1" x14ac:dyDescent="0.25">
      <c r="A23" s="12" t="str">
        <f t="shared" si="6"/>
        <v>IMG14</v>
      </c>
      <c r="B23" s="62" t="s">
        <v>191</v>
      </c>
      <c r="C23" s="20" t="str">
        <f t="shared" si="0"/>
        <v>Recurso M7A</v>
      </c>
      <c r="D23" s="63" t="s">
        <v>190</v>
      </c>
      <c r="E23" s="63" t="s">
        <v>67</v>
      </c>
      <c r="F23" s="13" t="str">
        <f t="shared" ca="1" si="4"/>
        <v>MA_09_06_CO_REC130_IMG14.png</v>
      </c>
      <c r="G23" s="13" t="str">
        <f ca="1">IF($F23&lt;&gt;"",IF($G$4="Recurso",VLOOKUP($E23,OFFSET('Definición técnica de imagenes'!$A$1,MATCH($G$5,'Definición técnica de imagenes'!$A$1:$A$104,0)-1,1,COUNTIF('Definición técnica de imagenes'!$A$3:$A$102,$G$5),5),5,FALSE),'Definición técnica de imagenes'!$F$16),"")</f>
        <v>110 x 110 px</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t="s">
        <v>204</v>
      </c>
      <c r="K23" s="64"/>
      <c r="O23" s="2" t="str">
        <f>'Definición técnica de imagenes'!A35</f>
        <v>F13</v>
      </c>
    </row>
    <row r="24" spans="1:15" s="11" customFormat="1" ht="97.5" customHeight="1" x14ac:dyDescent="0.25">
      <c r="A24" s="12" t="str">
        <f t="shared" si="6"/>
        <v>IMG15</v>
      </c>
      <c r="B24" s="62" t="s">
        <v>191</v>
      </c>
      <c r="C24" s="20" t="str">
        <f t="shared" si="0"/>
        <v>Recurso M7A</v>
      </c>
      <c r="D24" s="63" t="s">
        <v>190</v>
      </c>
      <c r="E24" s="63" t="s">
        <v>67</v>
      </c>
      <c r="F24" s="13" t="str">
        <f t="shared" ca="1" si="4"/>
        <v>MA_09_06_CO_REC130_IMG15.png</v>
      </c>
      <c r="G24" s="13" t="str">
        <f ca="1">IF($F24&lt;&gt;"",IF($G$4="Recurso",VLOOKUP($E24,OFFSET('Definición técnica de imagenes'!$A$1,MATCH($G$5,'Definición técnica de imagenes'!$A$1:$A$104,0)-1,1,COUNTIF('Definición técnica de imagenes'!$A$3:$A$102,$G$5),5),5,FALSE),'Definición técnica de imagenes'!$F$16),"")</f>
        <v>110 x 110 px</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t="s">
        <v>205</v>
      </c>
      <c r="K24" s="65"/>
      <c r="O24" s="2" t="str">
        <f>'Definición técnica de imagenes'!A37</f>
        <v>F13B</v>
      </c>
    </row>
    <row r="25" spans="1:15" s="11" customFormat="1" ht="123" customHeight="1" x14ac:dyDescent="0.25">
      <c r="A25" s="12" t="str">
        <f t="shared" si="6"/>
        <v>IMG16</v>
      </c>
      <c r="B25" s="62" t="s">
        <v>191</v>
      </c>
      <c r="C25" s="20" t="str">
        <f t="shared" si="0"/>
        <v>Recurso M7A</v>
      </c>
      <c r="D25" s="63" t="s">
        <v>190</v>
      </c>
      <c r="E25" s="63" t="s">
        <v>155</v>
      </c>
      <c r="F25" s="13" t="str">
        <f t="shared" ca="1" si="4"/>
        <v>MA_09_06_CO_REC130_IMG16n.png</v>
      </c>
      <c r="G25" s="13" t="str">
        <f ca="1">IF($F25&lt;&gt;"",IF($G$4="Recurso",VLOOKUP($E25,OFFSET('Definición técnica de imagenes'!$A$1,MATCH($G$5,'Definición técnica de imagenes'!$A$1:$A$104,0)-1,1,COUNTIF('Definición técnica de imagenes'!$A$3:$A$102,$G$5),5),5,FALSE),'Definición técnica de imagenes'!$F$16),"")</f>
        <v>286 x 286 px</v>
      </c>
      <c r="H25" s="13" t="str">
        <f t="shared" ca="1" si="5"/>
        <v>MA_09_06_CO_REC130_IMG16a.png</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500 x 500 px</v>
      </c>
      <c r="J25" s="63" t="s">
        <v>206</v>
      </c>
      <c r="K25" s="64"/>
    </row>
    <row r="26" spans="1:15" s="11" customFormat="1" ht="93" customHeight="1" x14ac:dyDescent="0.25">
      <c r="A26" s="12" t="str">
        <f t="shared" si="6"/>
        <v>IMG17</v>
      </c>
      <c r="B26" s="62" t="s">
        <v>191</v>
      </c>
      <c r="C26" s="20" t="str">
        <f t="shared" si="0"/>
        <v>Recurso M7A</v>
      </c>
      <c r="D26" s="63" t="s">
        <v>190</v>
      </c>
      <c r="E26" s="63" t="s">
        <v>67</v>
      </c>
      <c r="F26" s="13" t="str">
        <f t="shared" ca="1" si="4"/>
        <v>MA_09_06_CO_REC130_IMG17.png</v>
      </c>
      <c r="G26" s="13" t="str">
        <f ca="1">IF($F26&lt;&gt;"",IF($G$4="Recurso",VLOOKUP($E26,OFFSET('Definición técnica de imagenes'!$A$1,MATCH($G$5,'Definición técnica de imagenes'!$A$1:$A$104,0)-1,1,COUNTIF('Definición técnica de imagenes'!$A$3:$A$102,$G$5),5),5,FALSE),'Definición técnica de imagenes'!$F$16),"")</f>
        <v>110 x 110 px</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t="s">
        <v>207</v>
      </c>
      <c r="K26" s="64"/>
    </row>
    <row r="27" spans="1:15" s="11" customFormat="1" ht="95.25" customHeight="1" x14ac:dyDescent="0.25">
      <c r="A27" s="12" t="str">
        <f t="shared" si="6"/>
        <v>IMG18</v>
      </c>
      <c r="B27" s="62" t="s">
        <v>191</v>
      </c>
      <c r="C27" s="20" t="str">
        <f t="shared" si="0"/>
        <v>Recurso M7A</v>
      </c>
      <c r="D27" s="63" t="s">
        <v>190</v>
      </c>
      <c r="E27" s="63" t="s">
        <v>67</v>
      </c>
      <c r="F27" s="13" t="str">
        <f t="shared" ca="1" si="4"/>
        <v>MA_09_06_CO_REC130_IMG18.png</v>
      </c>
      <c r="G27" s="13" t="str">
        <f ca="1">IF($F27&lt;&gt;"",IF($G$4="Recurso",VLOOKUP($E27,OFFSET('Definición técnica de imagenes'!$A$1,MATCH($G$5,'Definición técnica de imagenes'!$A$1:$A$104,0)-1,1,COUNTIF('Definición técnica de imagenes'!$A$3:$A$102,$G$5),5),5,FALSE),'Definición técnica de imagenes'!$F$16),"")</f>
        <v>110 x 110 px</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t="s">
        <v>208</v>
      </c>
      <c r="K27" s="64"/>
      <c r="O27" s="2"/>
    </row>
    <row r="28" spans="1:15" s="11" customFormat="1" ht="93" customHeight="1" x14ac:dyDescent="0.25">
      <c r="A28" s="12" t="str">
        <f t="shared" si="6"/>
        <v>IMG19</v>
      </c>
      <c r="B28" s="62" t="s">
        <v>191</v>
      </c>
      <c r="C28" s="20" t="str">
        <f t="shared" si="0"/>
        <v>Recurso M7A</v>
      </c>
      <c r="D28" s="63" t="s">
        <v>190</v>
      </c>
      <c r="E28" s="63" t="s">
        <v>67</v>
      </c>
      <c r="F28" s="13" t="str">
        <f t="shared" ca="1" si="4"/>
        <v>MA_09_06_CO_REC130_IMG19.png</v>
      </c>
      <c r="G28" s="13" t="str">
        <f ca="1">IF($F28&lt;&gt;"",IF($G$4="Recurso",VLOOKUP($E28,OFFSET('Definición técnica de imagenes'!$A$1,MATCH($G$5,'Definición técnica de imagenes'!$A$1:$A$104,0)-1,1,COUNTIF('Definición técnica de imagenes'!$A$3:$A$102,$G$5),5),5,FALSE),'Definición técnica de imagenes'!$F$16),"")</f>
        <v>110 x 110 px</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t="s">
        <v>209</v>
      </c>
      <c r="K28" s="64"/>
    </row>
    <row r="29" spans="1:15" s="11" customFormat="1" ht="90" customHeight="1" x14ac:dyDescent="0.25">
      <c r="A29" s="12" t="str">
        <f t="shared" si="6"/>
        <v>IMG20</v>
      </c>
      <c r="B29" s="62" t="s">
        <v>191</v>
      </c>
      <c r="C29" s="20" t="str">
        <f t="shared" si="0"/>
        <v>Recurso M7A</v>
      </c>
      <c r="D29" s="63" t="s">
        <v>190</v>
      </c>
      <c r="E29" s="63" t="s">
        <v>67</v>
      </c>
      <c r="F29" s="13" t="str">
        <f t="shared" ca="1" si="4"/>
        <v>MA_09_06_CO_REC130_IMG20.png</v>
      </c>
      <c r="G29" s="13" t="str">
        <f ca="1">IF($F29&lt;&gt;"",IF($G$4="Recurso",VLOOKUP($E29,OFFSET('Definición técnica de imagenes'!$A$1,MATCH($G$5,'Definición técnica de imagenes'!$A$1:$A$104,0)-1,1,COUNTIF('Definición técnica de imagenes'!$A$3:$A$102,$G$5),5),5,FALSE),'Definición técnica de imagenes'!$F$16),"")</f>
        <v>110 x 110 px</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t="s">
        <v>210</v>
      </c>
      <c r="K29" s="64"/>
    </row>
    <row r="30" spans="1:15" s="11" customFormat="1" ht="123" customHeight="1" x14ac:dyDescent="0.25">
      <c r="A30" s="12" t="str">
        <f t="shared" si="6"/>
        <v>IMG21</v>
      </c>
      <c r="B30" s="62" t="s">
        <v>191</v>
      </c>
      <c r="C30" s="20" t="str">
        <f t="shared" si="0"/>
        <v>Recurso M7A</v>
      </c>
      <c r="D30" s="63" t="s">
        <v>190</v>
      </c>
      <c r="E30" s="63" t="s">
        <v>155</v>
      </c>
      <c r="F30" s="13" t="str">
        <f t="shared" ca="1" si="4"/>
        <v>MA_09_06_CO_REC130_IMG21n.png</v>
      </c>
      <c r="G30" s="13" t="str">
        <f ca="1">IF($F30&lt;&gt;"",IF($G$4="Recurso",VLOOKUP($E30,OFFSET('Definición técnica de imagenes'!$A$1,MATCH($G$5,'Definición técnica de imagenes'!$A$1:$A$104,0)-1,1,COUNTIF('Definición técnica de imagenes'!$A$3:$A$102,$G$5),5),5,FALSE),'Definición técnica de imagenes'!$F$16),"")</f>
        <v>286 x 286 px</v>
      </c>
      <c r="H30" s="13" t="str">
        <f t="shared" ca="1" si="5"/>
        <v>MA_09_06_CO_REC130_IMG21a.png</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500 x 500 px</v>
      </c>
      <c r="J30" s="64" t="s">
        <v>211</v>
      </c>
      <c r="K30" s="64"/>
    </row>
    <row r="31" spans="1:15" s="11" customFormat="1" ht="84" customHeight="1" x14ac:dyDescent="0.25">
      <c r="A31" s="12" t="str">
        <f t="shared" si="6"/>
        <v>IMG22</v>
      </c>
      <c r="B31" s="62" t="s">
        <v>191</v>
      </c>
      <c r="C31" s="20" t="str">
        <f t="shared" si="0"/>
        <v>Recurso M7A</v>
      </c>
      <c r="D31" s="63" t="s">
        <v>190</v>
      </c>
      <c r="E31" s="63" t="s">
        <v>67</v>
      </c>
      <c r="F31" s="13" t="str">
        <f t="shared" ca="1" si="4"/>
        <v>MA_09_06_CO_REC130_IMG22.png</v>
      </c>
      <c r="G31" s="13" t="str">
        <f ca="1">IF($F31&lt;&gt;"",IF($G$4="Recurso",VLOOKUP($E31,OFFSET('Definición técnica de imagenes'!$A$1,MATCH($G$5,'Definición técnica de imagenes'!$A$1:$A$104,0)-1,1,COUNTIF('Definición técnica de imagenes'!$A$3:$A$102,$G$5),5),5,FALSE),'Definición técnica de imagenes'!$F$16),"")</f>
        <v>110 x 110 px</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t="s">
        <v>212</v>
      </c>
      <c r="K31" s="64"/>
    </row>
    <row r="32" spans="1:15" s="11" customFormat="1" ht="95.25" customHeight="1" x14ac:dyDescent="0.25">
      <c r="A32" s="12" t="str">
        <f t="shared" si="6"/>
        <v>IMG23</v>
      </c>
      <c r="B32" s="62" t="s">
        <v>191</v>
      </c>
      <c r="C32" s="20" t="str">
        <f t="shared" si="0"/>
        <v>Recurso M7A</v>
      </c>
      <c r="D32" s="63" t="s">
        <v>190</v>
      </c>
      <c r="E32" s="63" t="s">
        <v>67</v>
      </c>
      <c r="F32" s="13" t="str">
        <f t="shared" ca="1" si="4"/>
        <v>MA_09_06_CO_REC130_IMG23.png</v>
      </c>
      <c r="G32" s="13" t="str">
        <f ca="1">IF($F32&lt;&gt;"",IF($G$4="Recurso",VLOOKUP($E32,OFFSET('Definición técnica de imagenes'!$A$1,MATCH($G$5,'Definición técnica de imagenes'!$A$1:$A$104,0)-1,1,COUNTIF('Definición técnica de imagenes'!$A$3:$A$102,$G$5),5),5,FALSE),'Definición técnica de imagenes'!$F$16),"")</f>
        <v>110 x 110 px</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t="s">
        <v>213</v>
      </c>
      <c r="K32" s="64"/>
    </row>
    <row r="33" spans="1:15" s="11" customFormat="1" ht="95.25" customHeight="1" x14ac:dyDescent="0.25">
      <c r="A33" s="12" t="str">
        <f t="shared" si="6"/>
        <v>IMG24</v>
      </c>
      <c r="B33" s="62" t="s">
        <v>191</v>
      </c>
      <c r="C33" s="20" t="str">
        <f t="shared" si="0"/>
        <v>Recurso M7A</v>
      </c>
      <c r="D33" s="63" t="s">
        <v>190</v>
      </c>
      <c r="E33" s="63" t="s">
        <v>67</v>
      </c>
      <c r="F33" s="13" t="str">
        <f t="shared" ca="1" si="4"/>
        <v>MA_09_06_CO_REC130_IMG24.png</v>
      </c>
      <c r="G33" s="13" t="str">
        <f ca="1">IF($F33&lt;&gt;"",IF($G$4="Recurso",VLOOKUP($E33,OFFSET('Definición técnica de imagenes'!$A$1,MATCH($G$5,'Definición técnica de imagenes'!$A$1:$A$104,0)-1,1,COUNTIF('Definición técnica de imagenes'!$A$3:$A$102,$G$5),5),5,FALSE),'Definición técnica de imagenes'!$F$16),"")</f>
        <v>110 x 110 px</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t="s">
        <v>214</v>
      </c>
      <c r="K33" s="64"/>
    </row>
    <row r="34" spans="1:15" s="11" customFormat="1" ht="90" customHeight="1" x14ac:dyDescent="0.25">
      <c r="A34" s="12" t="str">
        <f t="shared" si="6"/>
        <v>IMG25</v>
      </c>
      <c r="B34" s="62" t="s">
        <v>191</v>
      </c>
      <c r="C34" s="20" t="str">
        <f t="shared" si="0"/>
        <v>Recurso M7A</v>
      </c>
      <c r="D34" s="63" t="s">
        <v>190</v>
      </c>
      <c r="E34" s="63" t="s">
        <v>67</v>
      </c>
      <c r="F34" s="13" t="str">
        <f t="shared" ca="1" si="4"/>
        <v>MA_09_06_CO_REC130_IMG25.png</v>
      </c>
      <c r="G34" s="13" t="str">
        <f ca="1">IF($F34&lt;&gt;"",IF($G$4="Recurso",VLOOKUP($E34,OFFSET('Definición técnica de imagenes'!$A$1,MATCH($G$5,'Definición técnica de imagenes'!$A$1:$A$104,0)-1,1,COUNTIF('Definición técnica de imagenes'!$A$3:$A$102,$G$5),5),5,FALSE),'Definición técnica de imagenes'!$F$16),"")</f>
        <v>110 x 110 px</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t="s">
        <v>215</v>
      </c>
      <c r="K34" s="64"/>
      <c r="O34" s="2"/>
    </row>
    <row r="35" spans="1:15" s="11" customFormat="1" ht="123" customHeight="1" x14ac:dyDescent="0.25">
      <c r="A35" s="12" t="str">
        <f t="shared" si="6"/>
        <v>IMG26</v>
      </c>
      <c r="B35" s="62" t="s">
        <v>191</v>
      </c>
      <c r="C35" s="20" t="str">
        <f t="shared" si="0"/>
        <v>Recurso M7A</v>
      </c>
      <c r="D35" s="63" t="s">
        <v>190</v>
      </c>
      <c r="E35" s="63" t="s">
        <v>155</v>
      </c>
      <c r="F35" s="13" t="str">
        <f t="shared" ca="1" si="4"/>
        <v>MA_09_06_CO_REC130_IMG26n.png</v>
      </c>
      <c r="G35" s="13" t="str">
        <f ca="1">IF($F35&lt;&gt;"",IF($G$4="Recurso",VLOOKUP($E35,OFFSET('Definición técnica de imagenes'!$A$1,MATCH($G$5,'Definición técnica de imagenes'!$A$1:$A$104,0)-1,1,COUNTIF('Definición técnica de imagenes'!$A$3:$A$102,$G$5),5),5,FALSE),'Definición técnica de imagenes'!$F$16),"")</f>
        <v>286 x 286 px</v>
      </c>
      <c r="H35" s="13" t="str">
        <f t="shared" ca="1" si="5"/>
        <v>MA_09_06_CO_REC130_IMG26a.png</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500 x 500 px</v>
      </c>
      <c r="J35" s="63" t="s">
        <v>230</v>
      </c>
      <c r="K35" s="65"/>
      <c r="O35" s="2"/>
    </row>
    <row r="36" spans="1:15" s="11" customFormat="1" ht="87.75" customHeight="1" x14ac:dyDescent="0.25">
      <c r="A36" s="12" t="str">
        <f t="shared" si="6"/>
        <v>IMG27</v>
      </c>
      <c r="B36" s="62" t="s">
        <v>191</v>
      </c>
      <c r="C36" s="20" t="str">
        <f t="shared" si="0"/>
        <v>Recurso M7A</v>
      </c>
      <c r="D36" s="63" t="s">
        <v>190</v>
      </c>
      <c r="E36" s="63" t="s">
        <v>67</v>
      </c>
      <c r="F36" s="13" t="str">
        <f t="shared" ca="1" si="4"/>
        <v>MA_09_06_CO_REC130_IMG27.png</v>
      </c>
      <c r="G36" s="13" t="str">
        <f ca="1">IF($F36&lt;&gt;"",IF($G$4="Recurso",VLOOKUP($E36,OFFSET('Definición técnica de imagenes'!$A$1,MATCH($G$5,'Definición técnica de imagenes'!$A$1:$A$104,0)-1,1,COUNTIF('Definición técnica de imagenes'!$A$3:$A$102,$G$5),5),5,FALSE),'Definición técnica de imagenes'!$F$16),"")</f>
        <v>110 x 110 px</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t="s">
        <v>216</v>
      </c>
      <c r="K36" s="65"/>
      <c r="O36" s="2"/>
    </row>
    <row r="37" spans="1:15" s="11" customFormat="1" ht="94.5" customHeight="1" x14ac:dyDescent="0.25">
      <c r="A37" s="12" t="str">
        <f t="shared" si="6"/>
        <v>IMG28</v>
      </c>
      <c r="B37" s="62" t="s">
        <v>191</v>
      </c>
      <c r="C37" s="20" t="str">
        <f t="shared" si="0"/>
        <v>Recurso M7A</v>
      </c>
      <c r="D37" s="63" t="s">
        <v>190</v>
      </c>
      <c r="E37" s="63" t="s">
        <v>67</v>
      </c>
      <c r="F37" s="13" t="str">
        <f t="shared" ca="1" si="4"/>
        <v>MA_09_06_CO_REC130_IMG28.png</v>
      </c>
      <c r="G37" s="13" t="str">
        <f ca="1">IF($F37&lt;&gt;"",IF($G$4="Recurso",VLOOKUP($E37,OFFSET('Definición técnica de imagenes'!$A$1,MATCH($G$5,'Definición técnica de imagenes'!$A$1:$A$104,0)-1,1,COUNTIF('Definición técnica de imagenes'!$A$3:$A$102,$G$5),5),5,FALSE),'Definición técnica de imagenes'!$F$16),"")</f>
        <v>110 x 110 px</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t="s">
        <v>217</v>
      </c>
      <c r="K37" s="65"/>
    </row>
    <row r="38" spans="1:15" s="11" customFormat="1" ht="91.5" customHeight="1" x14ac:dyDescent="0.25">
      <c r="A38" s="12" t="str">
        <f t="shared" si="6"/>
        <v>IMG29</v>
      </c>
      <c r="B38" s="62" t="s">
        <v>191</v>
      </c>
      <c r="C38" s="20" t="str">
        <f t="shared" si="0"/>
        <v>Recurso M7A</v>
      </c>
      <c r="D38" s="63" t="s">
        <v>190</v>
      </c>
      <c r="E38" s="63" t="s">
        <v>67</v>
      </c>
      <c r="F38" s="13" t="str">
        <f t="shared" ca="1" si="4"/>
        <v>MA_09_06_CO_REC130_IMG29.png</v>
      </c>
      <c r="G38" s="13" t="str">
        <f ca="1">IF($F38&lt;&gt;"",IF($G$4="Recurso",VLOOKUP($E38,OFFSET('Definición técnica de imagenes'!$A$1,MATCH($G$5,'Definición técnica de imagenes'!$A$1:$A$104,0)-1,1,COUNTIF('Definición técnica de imagenes'!$A$3:$A$102,$G$5),5),5,FALSE),'Definición técnica de imagenes'!$F$16),"")</f>
        <v>110 x 110 px</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t="s">
        <v>218</v>
      </c>
      <c r="K38" s="65"/>
    </row>
    <row r="39" spans="1:15" s="11" customFormat="1" ht="87" customHeight="1" x14ac:dyDescent="0.25">
      <c r="A39" s="12" t="str">
        <f t="shared" si="6"/>
        <v>IMG30</v>
      </c>
      <c r="B39" s="62" t="s">
        <v>191</v>
      </c>
      <c r="C39" s="20" t="str">
        <f t="shared" si="0"/>
        <v>Recurso M7A</v>
      </c>
      <c r="D39" s="63" t="s">
        <v>190</v>
      </c>
      <c r="E39" s="63" t="s">
        <v>67</v>
      </c>
      <c r="F39" s="13" t="str">
        <f t="shared" ca="1" si="4"/>
        <v>MA_09_06_CO_REC130_IMG30.png</v>
      </c>
      <c r="G39" s="13" t="str">
        <f ca="1">IF($F39&lt;&gt;"",IF($G$4="Recurso",VLOOKUP($E39,OFFSET('Definición técnica de imagenes'!$A$1,MATCH($G$5,'Definición técnica de imagenes'!$A$1:$A$104,0)-1,1,COUNTIF('Definición técnica de imagenes'!$A$3:$A$102,$G$5),5),5,FALSE),'Definición técnica de imagenes'!$F$16),"")</f>
        <v>110 x 110 px</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t="s">
        <v>219</v>
      </c>
      <c r="K39" s="65"/>
    </row>
    <row r="40" spans="1:15" s="11" customFormat="1" ht="123" customHeight="1" x14ac:dyDescent="0.25">
      <c r="A40" s="12" t="str">
        <f t="shared" si="6"/>
        <v>IMG31</v>
      </c>
      <c r="B40" s="62" t="s">
        <v>191</v>
      </c>
      <c r="C40" s="20" t="str">
        <f t="shared" si="0"/>
        <v>Recurso M7A</v>
      </c>
      <c r="D40" s="63" t="s">
        <v>190</v>
      </c>
      <c r="E40" s="63" t="s">
        <v>155</v>
      </c>
      <c r="F40" s="13" t="str">
        <f t="shared" ca="1" si="4"/>
        <v>MA_09_06_CO_REC130_IMG31n.png</v>
      </c>
      <c r="G40" s="13" t="str">
        <f ca="1">IF($F40&lt;&gt;"",IF($G$4="Recurso",VLOOKUP($E40,OFFSET('Definición técnica de imagenes'!$A$1,MATCH($G$5,'Definición técnica de imagenes'!$A$1:$A$104,0)-1,1,COUNTIF('Definición técnica de imagenes'!$A$3:$A$102,$G$5),5),5,FALSE),'Definición técnica de imagenes'!$F$16),"")</f>
        <v>286 x 286 px</v>
      </c>
      <c r="H40" s="13" t="str">
        <f t="shared" ca="1" si="5"/>
        <v>MA_09_06_CO_REC130_IMG31a.png</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500 x 500 px</v>
      </c>
      <c r="J40" s="63" t="s">
        <v>231</v>
      </c>
      <c r="K40" s="65"/>
    </row>
    <row r="41" spans="1:15" s="11" customFormat="1" ht="122.25" customHeight="1" x14ac:dyDescent="0.25">
      <c r="A41" s="12" t="str">
        <f t="shared" si="6"/>
        <v>IMG32</v>
      </c>
      <c r="B41" s="62" t="s">
        <v>191</v>
      </c>
      <c r="C41" s="20" t="str">
        <f t="shared" si="0"/>
        <v>Recurso M7A</v>
      </c>
      <c r="D41" s="63" t="s">
        <v>190</v>
      </c>
      <c r="E41" s="63" t="s">
        <v>67</v>
      </c>
      <c r="F41" s="13" t="str">
        <f t="shared" ca="1" si="4"/>
        <v>MA_09_06_CO_REC130_IMG32.png</v>
      </c>
      <c r="G41" s="13" t="str">
        <f ca="1">IF($F41&lt;&gt;"",IF($G$4="Recurso",VLOOKUP($E41,OFFSET('Definición técnica de imagenes'!$A$1,MATCH($G$5,'Definición técnica de imagenes'!$A$1:$A$104,0)-1,1,COUNTIF('Definición técnica de imagenes'!$A$3:$A$102,$G$5),5),5,FALSE),'Definición técnica de imagenes'!$F$16),"")</f>
        <v>110 x 110 px</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t="s">
        <v>223</v>
      </c>
      <c r="K41" s="65"/>
    </row>
    <row r="42" spans="1:15" s="11" customFormat="1" ht="113.25" customHeight="1" x14ac:dyDescent="0.25">
      <c r="A42" s="12" t="str">
        <f t="shared" si="6"/>
        <v>IMG33</v>
      </c>
      <c r="B42" s="62" t="s">
        <v>191</v>
      </c>
      <c r="C42" s="20" t="str">
        <f t="shared" ref="C42:C73" si="7">IF(OR(B42&lt;&gt;"",J42&lt;&gt;""),IF($G$4="Recurso",CONCATENATE($G$4," ",$G$5),$G$4),"")</f>
        <v>Recurso M7A</v>
      </c>
      <c r="D42" s="63" t="s">
        <v>190</v>
      </c>
      <c r="E42" s="63" t="s">
        <v>67</v>
      </c>
      <c r="F42" s="13" t="str">
        <f t="shared" ca="1" si="4"/>
        <v>MA_09_06_CO_REC130_IMG33.png</v>
      </c>
      <c r="G42" s="13" t="str">
        <f ca="1">IF($F42&lt;&gt;"",IF($G$4="Recurso",VLOOKUP($E42,OFFSET('Definición técnica de imagenes'!$A$1,MATCH($G$5,'Definición técnica de imagenes'!$A$1:$A$104,0)-1,1,COUNTIF('Definición técnica de imagenes'!$A$3:$A$102,$G$5),5),5,FALSE),'Definición técnica de imagenes'!$F$16),"")</f>
        <v>110 x 110 px</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t="s">
        <v>222</v>
      </c>
      <c r="K42" s="65"/>
    </row>
    <row r="43" spans="1:15" s="11" customFormat="1" ht="118.5" customHeight="1" x14ac:dyDescent="0.25">
      <c r="A43" s="12" t="str">
        <f t="shared" si="6"/>
        <v>IMG34</v>
      </c>
      <c r="B43" s="62" t="s">
        <v>191</v>
      </c>
      <c r="C43" s="20" t="str">
        <f t="shared" si="7"/>
        <v>Recurso M7A</v>
      </c>
      <c r="D43" s="63" t="s">
        <v>190</v>
      </c>
      <c r="E43" s="63" t="s">
        <v>67</v>
      </c>
      <c r="F43" s="13" t="str">
        <f t="shared" ca="1" si="4"/>
        <v>MA_09_06_CO_REC130_IMG34.png</v>
      </c>
      <c r="G43" s="13" t="str">
        <f ca="1">IF($F43&lt;&gt;"",IF($G$4="Recurso",VLOOKUP($E43,OFFSET('Definición técnica de imagenes'!$A$1,MATCH($G$5,'Definición técnica de imagenes'!$A$1:$A$104,0)-1,1,COUNTIF('Definición técnica de imagenes'!$A$3:$A$102,$G$5),5),5,FALSE),'Definición técnica de imagenes'!$F$16),"")</f>
        <v>110 x 110 px</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t="s">
        <v>221</v>
      </c>
      <c r="K43" s="65"/>
    </row>
    <row r="44" spans="1:15" s="11" customFormat="1" ht="96.75" customHeight="1" x14ac:dyDescent="0.25">
      <c r="A44" s="12" t="str">
        <f t="shared" si="6"/>
        <v>IMG35</v>
      </c>
      <c r="B44" s="62" t="s">
        <v>191</v>
      </c>
      <c r="C44" s="20" t="str">
        <f t="shared" si="7"/>
        <v>Recurso M7A</v>
      </c>
      <c r="D44" s="63" t="s">
        <v>190</v>
      </c>
      <c r="E44" s="63" t="s">
        <v>67</v>
      </c>
      <c r="F44" s="13" t="str">
        <f t="shared" ca="1" si="4"/>
        <v>MA_09_06_CO_REC130_IMG35.png</v>
      </c>
      <c r="G44" s="13" t="str">
        <f ca="1">IF($F44&lt;&gt;"",IF($G$4="Recurso",VLOOKUP($E44,OFFSET('Definición técnica de imagenes'!$A$1,MATCH($G$5,'Definición técnica de imagenes'!$A$1:$A$104,0)-1,1,COUNTIF('Definición técnica de imagenes'!$A$3:$A$102,$G$5),5),5,FALSE),'Definición técnica de imagenes'!$F$16),"")</f>
        <v>110 x 110 px</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t="s">
        <v>220</v>
      </c>
      <c r="K44" s="65"/>
    </row>
    <row r="45" spans="1:15" s="11" customFormat="1" ht="123" customHeight="1" x14ac:dyDescent="0.25">
      <c r="A45" s="12" t="str">
        <f t="shared" si="6"/>
        <v>IMG36</v>
      </c>
      <c r="B45" s="62" t="s">
        <v>191</v>
      </c>
      <c r="C45" s="20" t="str">
        <f t="shared" si="7"/>
        <v>Recurso M7A</v>
      </c>
      <c r="D45" s="63" t="s">
        <v>190</v>
      </c>
      <c r="E45" s="63" t="s">
        <v>155</v>
      </c>
      <c r="F45" s="13" t="str">
        <f t="shared" ca="1" si="4"/>
        <v>MA_09_06_CO_REC130_IMG36n.png</v>
      </c>
      <c r="G45" s="13" t="str">
        <f ca="1">IF($F45&lt;&gt;"",IF($G$4="Recurso",VLOOKUP($E45,OFFSET('Definición técnica de imagenes'!$A$1,MATCH($G$5,'Definición técnica de imagenes'!$A$1:$A$104,0)-1,1,COUNTIF('Definición técnica de imagenes'!$A$3:$A$102,$G$5),5),5,FALSE),'Definición técnica de imagenes'!$F$16),"")</f>
        <v>286 x 286 px</v>
      </c>
      <c r="H45" s="13" t="str">
        <f t="shared" ca="1" si="5"/>
        <v>MA_09_06_CO_REC130_IMG36a.png</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500 x 500 px</v>
      </c>
      <c r="J45" s="63" t="s">
        <v>224</v>
      </c>
      <c r="K45" s="65"/>
    </row>
    <row r="46" spans="1:15" s="11" customFormat="1" ht="92.25" customHeight="1" x14ac:dyDescent="0.25">
      <c r="A46" s="12" t="str">
        <f t="shared" si="6"/>
        <v>IMG37</v>
      </c>
      <c r="B46" s="62" t="s">
        <v>191</v>
      </c>
      <c r="C46" s="20" t="str">
        <f t="shared" si="7"/>
        <v>Recurso M7A</v>
      </c>
      <c r="D46" s="63" t="s">
        <v>190</v>
      </c>
      <c r="E46" s="63" t="s">
        <v>67</v>
      </c>
      <c r="F46" s="13" t="str">
        <f t="shared" ca="1" si="4"/>
        <v>MA_09_06_CO_REC130_IMG37.png</v>
      </c>
      <c r="G46" s="13" t="str">
        <f ca="1">IF($F46&lt;&gt;"",IF($G$4="Recurso",VLOOKUP($E46,OFFSET('Definición técnica de imagenes'!$A$1,MATCH($G$5,'Definición técnica de imagenes'!$A$1:$A$104,0)-1,1,COUNTIF('Definición técnica de imagenes'!$A$3:$A$102,$G$5),5),5,FALSE),'Definición técnica de imagenes'!$F$16),"")</f>
        <v>110 x 110 px</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t="s">
        <v>227</v>
      </c>
      <c r="K46" s="65"/>
    </row>
    <row r="47" spans="1:15" s="11" customFormat="1" ht="93.75" customHeight="1" x14ac:dyDescent="0.25">
      <c r="A47" s="12" t="str">
        <f t="shared" si="6"/>
        <v>IMG38</v>
      </c>
      <c r="B47" s="62" t="s">
        <v>191</v>
      </c>
      <c r="C47" s="20" t="str">
        <f t="shared" si="7"/>
        <v>Recurso M7A</v>
      </c>
      <c r="D47" s="63" t="s">
        <v>190</v>
      </c>
      <c r="E47" s="63" t="s">
        <v>67</v>
      </c>
      <c r="F47" s="13" t="str">
        <f t="shared" ca="1" si="4"/>
        <v>MA_09_06_CO_REC130_IMG38.png</v>
      </c>
      <c r="G47" s="13" t="str">
        <f ca="1">IF($F47&lt;&gt;"",IF($G$4="Recurso",VLOOKUP($E47,OFFSET('Definición técnica de imagenes'!$A$1,MATCH($G$5,'Definición técnica de imagenes'!$A$1:$A$104,0)-1,1,COUNTIF('Definición técnica de imagenes'!$A$3:$A$102,$G$5),5),5,FALSE),'Definición técnica de imagenes'!$F$16),"")</f>
        <v>110 x 110 px</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t="s">
        <v>226</v>
      </c>
      <c r="K47" s="65"/>
    </row>
    <row r="48" spans="1:15" s="11" customFormat="1" ht="109.5" customHeight="1" x14ac:dyDescent="0.25">
      <c r="A48" s="12" t="str">
        <f t="shared" si="6"/>
        <v>IMG39</v>
      </c>
      <c r="B48" s="62" t="s">
        <v>191</v>
      </c>
      <c r="C48" s="20" t="str">
        <f t="shared" si="7"/>
        <v>Recurso M7A</v>
      </c>
      <c r="D48" s="63" t="s">
        <v>190</v>
      </c>
      <c r="E48" s="63" t="s">
        <v>67</v>
      </c>
      <c r="F48" s="13" t="str">
        <f t="shared" ca="1" si="4"/>
        <v>MA_09_06_CO_REC130_IMG39.png</v>
      </c>
      <c r="G48" s="13" t="str">
        <f ca="1">IF($F48&lt;&gt;"",IF($G$4="Recurso",VLOOKUP($E48,OFFSET('Definición técnica de imagenes'!$A$1,MATCH($G$5,'Definición técnica de imagenes'!$A$1:$A$104,0)-1,1,COUNTIF('Definición técnica de imagenes'!$A$3:$A$102,$G$5),5),5,FALSE),'Definición técnica de imagenes'!$F$16),"")</f>
        <v>110 x 110 px</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t="s">
        <v>225</v>
      </c>
      <c r="K48" s="65"/>
    </row>
    <row r="49" spans="1:11" s="11" customFormat="1" ht="93.75" customHeight="1" x14ac:dyDescent="0.25">
      <c r="A49" s="12" t="str">
        <f t="shared" si="6"/>
        <v>IMG40</v>
      </c>
      <c r="B49" s="62" t="s">
        <v>191</v>
      </c>
      <c r="C49" s="20" t="str">
        <f t="shared" si="7"/>
        <v>Recurso M7A</v>
      </c>
      <c r="D49" s="63" t="s">
        <v>190</v>
      </c>
      <c r="E49" s="63" t="s">
        <v>67</v>
      </c>
      <c r="F49" s="13" t="str">
        <f t="shared" ca="1" si="4"/>
        <v>MA_09_06_CO_REC130_IMG40.png</v>
      </c>
      <c r="G49" s="13" t="str">
        <f ca="1">IF($F49&lt;&gt;"",IF($G$4="Recurso",VLOOKUP($E49,OFFSET('Definición técnica de imagenes'!$A$1,MATCH($G$5,'Definición técnica de imagenes'!$A$1:$A$104,0)-1,1,COUNTIF('Definición técnica de imagenes'!$A$3:$A$102,$G$5),5),5,FALSE),'Definición técnica de imagenes'!$F$16),"")</f>
        <v>110 x 110 px</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t="s">
        <v>228</v>
      </c>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Johanna Montejo Rozo</dc:creator>
  <cp:lastModifiedBy>Luisa Fernanada</cp:lastModifiedBy>
  <dcterms:created xsi:type="dcterms:W3CDTF">2014-07-01T23:43:25Z</dcterms:created>
  <dcterms:modified xsi:type="dcterms:W3CDTF">2015-12-15T20:08:42Z</dcterms:modified>
</cp:coreProperties>
</file>