
<file path=[Content_Types].xml><?xml version="1.0" encoding="utf-8"?>
<Types xmlns="http://schemas.openxmlformats.org/package/2006/content-types">
  <Default Extension="xml" ContentType="application/xml"/>
  <Default Extension="png" ContentType="image/png"/>
  <Default Extension="jp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1200" yWindow="20" windowWidth="35600" windowHeight="154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<sst xmlns="http://schemas.openxmlformats.org/spreadsheetml/2006/main" count="413" uniqueCount="197">
  <si>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</si>
  <si>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</si>
  <si>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</si>
  <si>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</si>
  <si>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</si>
  <si>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</si>
  <si>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</si>
  <si>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</si>
  <si>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</si>
  <si>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</si>
  <si>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</si>
  <si>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</si>
  <si>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</si>
  <si>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</si>
  <si>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</si>
  <si>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</si>
  <si>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</si>
  <si>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</si>
  <si>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</si>
  <si>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</si>
  <si>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</si>
  <si>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</si>
  <si>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</si>
  <si>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</si>
  <si>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</si>
  <si>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</si>
  <si>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</si>
  <si>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</si>
  <si>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</si>
  <si>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</si>
  <si>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</si>
  <si>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</si>
  <si>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</si>
  <si>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</si>
  <si>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</si>
  <si>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</si>
  <si>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</si>
  <si>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</si>
  <si>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</si>
  <si>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</si>
  <si>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</si>
  <si>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</si>
  <si>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</si>
  <si>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</si>
  <si>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</si>
  <si>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</si>
  <si>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</si>
  <si>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</si>
  <si>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</si>
  <si>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</si>
  <si>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</si>
  <si>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</si>
  <si>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</si>
  <si>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</si>
  <si>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</si>
  <si>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</si>
  <si>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</si>
  <si>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</si>
  <si>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</si>
  <si>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</si>
  <si>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</si>
  <si>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</si>
  <si>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</si>
  <si>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</si>
  <si>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</si>
  <si>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</si>
  <si>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</si>
  <si>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</si>
  <si>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</si>
  <si>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</si>
  <si>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</si>
  <si>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</si>
  <si>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</si>
  <si>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</si>
  <si>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</si>
  <si>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</si>
  <si>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</si>
  <si>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</si>
  <si>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</si>
  <si>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</si>
  <si>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</si>
  <si>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</si>
  <si>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</si>
  <si>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</si>
  <si>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</si>
  <si>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</si>
  <si>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</si>
  <si>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</si>
  <si>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</si>
  <si>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</si>
  <si>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</si>
  <si>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</si>
  <si>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</si>
  <si>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</si>
  <si>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</si>
  <si>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</si>
  <si>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</si>
  <si>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</si>
  <si>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</si>
  <si>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</si>
  <si>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</si>
  <si>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</si>
  <si>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</si>
  <si>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</si>
  <si>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</si>
  <si>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</si>
  <si>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</si>
  <si>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</si>
  <si>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</si>
  <si>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</si>
  <si>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</si>
  <si>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</si>
  <si>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</si>
  <si>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</si>
  <si>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</si>
  <si>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</si>
  <si>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</si>
  <si>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</si>
  <si>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</si>
  <si>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</si>
  <si>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</si>
  <si>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</si>
  <si>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</si>
  <si>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</si>
  <si>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</si>
  <si>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</si>
  <si>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</si>
  <si>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</si>
  <si>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</si>
  <si>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</si>
  <si>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</si>
  <si>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</si>
  <si>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</si>
  <si>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</si>
  <si>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</si>
  <si>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</si>
  <si>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</si>
  <si>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</si>
  <si>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</si>
  <si>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</si>
  <si>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</si>
  <si>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</si>
  <si>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</si>
  <si>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</si>
  <si>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</si>
  <si>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</si>
  <si>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</si>
  <si>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</si>
  <si>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</si>
  <si>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</si>
  <si>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</si>
  <si>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</si>
  <si>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</si>
  <si>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</si>
  <si>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</si>
  <si>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</si>
  <si>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</si>
  <si>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</si>
  <si>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</si>
  <si>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</si>
  <si>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</si>
  <si>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</si>
  <si>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</si>
  <si>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</si>
  <si>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</si>
  <si>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</si>
  <si>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</si>
  <si>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</si>
  <si>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</si>
  <si>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</si>
  <si>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</si>
  <si>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</si>
  <si>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</si>
  <si>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</si>
  <si>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</si>
  <si>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</si>
  <si>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</si>
  <si>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</si>
  <si>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</si>
  <si>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</si>
  <si>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</si>
  <si>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</si>
  <si>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</si>
  <si>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</si>
  <si>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</si>
  <si>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</si>
  <si>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</si>
  <si>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</si>
  <si>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Descripcion: Imagen tomada de google</t>
  </si>
  <si>
    <t>Alexnder  Rincon</t>
  </si>
  <si>
    <t>Descripcion  Imagen tomada de google. Elaborar imagen similar</t>
  </si>
  <si>
    <t>Elaborar imagen</t>
  </si>
  <si>
    <t xml:space="preserve">Descripcion         </t>
  </si>
  <si>
    <t xml:space="preserve">Descripcion  </t>
  </si>
  <si>
    <t xml:space="preserve">Descripcion       </t>
  </si>
  <si>
    <t>MA_07_05_CO_REC_120</t>
  </si>
  <si>
    <t>Refuerza tu aprendizaje: La representación decimal de un número racional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</si>
</sst>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jpg"/><Relationship Id="rId1" Type="http://schemas.openxmlformats.org/officeDocument/2006/relationships/image" Target="../media/image1.pn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9</xdr:col>
      <xdr:colOff>105834</xdr:colOff>
      <xdr:row>16</xdr:row>
      <xdr:rowOff>635589</xdr:rowOff>
    </xdr:from>
    <xdr:to>
      <xdr:col>15</xdr:col>
      <xdr:colOff>105834</xdr:colOff>
      <xdr:row>16</xdr:row>
      <xdr:rowOff>882648</xdr:rowOff>
    </xdr:to>
    <xdr:pic>
      <xdr:nvPicPr>
        <xdr:cNvPr id="9" name="Imagen 8" descr="Ima-Rec-10-8.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33501" y="19410422"/>
          <a:ext cx="4921250" cy="247059"/>
        </a:xfrm>
        <a:prstGeom prst="rect">
          <a:avLst/>
        </a:prstGeom>
      </xdr:spPr>
    </xdr:pic>
    <xdr:clientData/>
  </xdr:twoCellAnchor>
  <xdr:twoCellAnchor editAs="oneCell">
    <xdr:from>
      <xdr:col>9</xdr:col>
      <xdr:colOff>331214</xdr:colOff>
      <xdr:row>9</xdr:row>
      <xdr:rowOff>126999</xdr:rowOff>
    </xdr:from>
    <xdr:to>
      <xdr:col>9</xdr:col>
      <xdr:colOff>2309283</xdr:colOff>
      <xdr:row>9</xdr:row>
      <xdr:rowOff>2728382</xdr:rowOff>
    </xdr:to>
    <xdr:pic>
      <xdr:nvPicPr>
        <xdr:cNvPr id="5" name="Imagen 4" descr="Ima-Rec-120-1.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58881" y="2180166"/>
          <a:ext cx="1978069" cy="2601383"/>
        </a:xfrm>
        <a:prstGeom prst="rect">
          <a:avLst/>
        </a:prstGeom>
      </xdr:spPr>
    </xdr:pic>
    <xdr:clientData/>
  </xdr:twoCellAnchor>
  <xdr:twoCellAnchor editAs="oneCell">
    <xdr:from>
      <xdr:col>9</xdr:col>
      <xdr:colOff>192984</xdr:colOff>
      <xdr:row>10</xdr:row>
      <xdr:rowOff>455083</xdr:rowOff>
    </xdr:from>
    <xdr:to>
      <xdr:col>9</xdr:col>
      <xdr:colOff>2603500</xdr:colOff>
      <xdr:row>10</xdr:row>
      <xdr:rowOff>1001182</xdr:rowOff>
    </xdr:to>
    <xdr:pic>
      <xdr:nvPicPr>
        <xdr:cNvPr id="6" name="Imagen 5" descr="Ima-Rec-120-2.p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120651" y="5439833"/>
          <a:ext cx="2410516" cy="546099"/>
        </a:xfrm>
        <a:prstGeom prst="rect">
          <a:avLst/>
        </a:prstGeom>
      </xdr:spPr>
    </xdr:pic>
    <xdr:clientData/>
  </xdr:twoCellAnchor>
  <xdr:twoCellAnchor editAs="oneCell">
    <xdr:from>
      <xdr:col>9</xdr:col>
      <xdr:colOff>134414</xdr:colOff>
      <xdr:row>10</xdr:row>
      <xdr:rowOff>2063750</xdr:rowOff>
    </xdr:from>
    <xdr:to>
      <xdr:col>9</xdr:col>
      <xdr:colOff>2419109</xdr:colOff>
      <xdr:row>11</xdr:row>
      <xdr:rowOff>3139016</xdr:rowOff>
    </xdr:to>
    <xdr:pic>
      <xdr:nvPicPr>
        <xdr:cNvPr id="7" name="Imagen 6" descr="Ima-Rec-120-3.jp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062081" y="7048500"/>
          <a:ext cx="2284695" cy="31813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G1" zoomScale="120" zoomScaleNormal="120" zoomScalePageLayoutView="120" workbookViewId="0">
      <pane ySplit="9" topLeftCell="A12" activePane="bottomLeft" state="frozen"/>
      <selection pane="bottomLeft" activeCell="J12" sqref="J12"/>
    </sheetView>
  </sheetViews>
  <sheetFormatPr baseColWidth="10" defaultColWidth="10.83203125" defaultRowHeight="13" x14ac:dyDescent="0"/>
  <cols>
    <col min="1" max="1" width="10"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M101</v>
      </c>
    </row>
    <row r="2" spans="1:16" ht="1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6">
        <v>7</v>
      </c>
      <c r="D3" s="87"/>
      <c r="F3" s="79">
        <v>42371</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6" t="s">
        <v>196</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8" t="s">
        <v>189</v>
      </c>
      <c r="D5" s="89"/>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195</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31" customHeight="1">
      <c r="A10" s="12" t="str">
        <f>IF(OR(B10&lt;&gt;"",J10&lt;&gt;""),"IMG01","")</f>
        <v>IMG01</v>
      </c>
      <c r="B10" s="62" t="s">
        <v>194</v>
      </c>
      <c r="C10" s="20" t="str">
        <f t="shared" ref="C10:C41" si="0">IF(OR(B10&lt;&gt;"",J10&lt;&gt;""),IF($G$4="Recurso",CONCATENATE($G$4," ",$G$5),$G$4),"")</f>
        <v>Recurso M101</v>
      </c>
      <c r="D10" s="63"/>
      <c r="E10" s="63" t="s">
        <v>155</v>
      </c>
      <c r="F10" s="13" t="str">
        <f t="shared" ref="F10" ca="1" si="1">IF(OR(B10&lt;&gt;"",J10&lt;&gt;""),CONCATENATE($C$7,"_",$A10,IF($G$4="Cuaderno de Estudio","_small",CONCATENATE(IF(I10="","","n"),IF(LEFT($G$5,1)="F",".jpg",".png")))),"")</f>
        <v>MA_07_05_CO_REC_120_IMG01n.png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MA_07_05_CO_REC_120_IMG01a.png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66" customHeight="1">
      <c r="A11" s="12" t="str">
        <f t="shared" ref="A11:A18" si="3">IF(OR(B11&lt;&gt;"",J11&lt;&gt;""),CONCATENATE(LEFT(A10,3),IF(MID(A10,4,2)+1&lt;10,CONCATENATE("0",MID(A10,4,2)+1))),"")</f>
        <v>IMG02</v>
      </c>
      <c r="B11" s="62" t="s">
        <v>190</v>
      </c>
      <c r="C11" s="20" t="str">
        <f t="shared" si="0"/>
        <v>Recurso M101</v>
      </c>
      <c r="D11" s="63"/>
      <c r="E11" s="63" t="s">
        <v>155</v>
      </c>
      <c r="F11" s="13" t="str">
        <f t="shared" ref="F11:F74" ca="1" si="4">IF(OR(B11&lt;&gt;"",J11&lt;&gt;""),CONCATENATE($C$7,"_",$A11,IF($G$4="Cuaderno de Estudio","_small",CONCATENATE(IF(I11="","","n"),IF(LEFT($G$5,1)="F",".jpg",".png")))),"")</f>
        <v>MA_07_05_CO_REC_120_IMG02n.png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MA_07_05_CO_REC_120_IMG02a.png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c r="O11" s="2" t="str">
        <f>'Definición técnica de imagenes'!A13</f>
        <v>M101</v>
      </c>
    </row>
    <row r="12" spans="1:16" s="11" customFormat="1" ht="260" customHeight="1">
      <c r="A12" s="12" t="str">
        <f t="shared" si="3"/>
        <v>IMG03</v>
      </c>
      <c r="B12" s="62" t="s">
        <v>194</v>
      </c>
      <c r="C12" s="20" t="str">
        <f t="shared" si="0"/>
        <v>Recurso M101</v>
      </c>
      <c r="D12" s="63"/>
      <c r="E12" s="63" t="s">
        <v>155</v>
      </c>
      <c r="F12" s="13" t="str">
        <f t="shared" ca="1" si="4"/>
        <v>MA_07_05_CO_REC_120_IMG03n.png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MA_07_05_CO_REC_120_IMG03a.png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98" customHeight="1">
      <c r="A13" s="12" t="str">
        <f t="shared" si="3"/>
        <v>IMG04</v>
      </c>
      <c r="B13" s="62" t="s">
        <v>187</v>
      </c>
      <c r="C13" s="20" t="str">
        <f t="shared" si="0"/>
        <v>Recurso M101</v>
      </c>
      <c r="D13" s="63"/>
      <c r="E13" s="63" t="s">
        <v>155</v>
      </c>
      <c r="F13" s="13" t="str">
        <f t="shared" ca="1" si="4"/>
        <v>MA_07_05_CO_REC_120_IMG04n.png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MA_07_05_CO_REC_120_IMG04a.png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209" customHeight="1">
      <c r="A14" s="12" t="str">
        <f t="shared" si="3"/>
        <v>IMG05</v>
      </c>
      <c r="B14" s="62" t="s">
        <v>192</v>
      </c>
      <c r="C14" s="20" t="str">
        <f t="shared" si="0"/>
        <v>Recurso M101</v>
      </c>
      <c r="D14" s="63"/>
      <c r="E14" s="63" t="s">
        <v>155</v>
      </c>
      <c r="F14" s="13" t="str">
        <f t="shared" ca="1" si="4"/>
        <v>MA_07_05_CO_REC_120_IMG05n.png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MA_07_05_CO_REC_120_IMG05a.png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246" customHeight="1">
      <c r="A15" s="12" t="str">
        <f t="shared" si="3"/>
        <v>IMG06</v>
      </c>
      <c r="B15" s="62" t="s">
        <v>193</v>
      </c>
      <c r="C15" s="20" t="str">
        <f t="shared" si="0"/>
        <v>Recurso M101</v>
      </c>
      <c r="D15" s="63"/>
      <c r="E15" s="63" t="s">
        <v>155</v>
      </c>
      <c r="F15" s="13" t="str">
        <f t="shared" ca="1" si="4"/>
        <v>MA_07_05_CO_REC_120_IMG06n.png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MA_07_05_CO_REC_120_IMG06a.png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4"/>
      <c r="O15" s="2" t="str">
        <f>'Definición técnica de imagenes'!A24</f>
        <v>F6B</v>
      </c>
    </row>
    <row r="16" spans="1:16" s="11" customFormat="1" ht="162" customHeight="1">
      <c r="A16" s="12" t="str">
        <f t="shared" si="3"/>
        <v>IMG07</v>
      </c>
      <c r="B16" s="62" t="s">
        <v>187</v>
      </c>
      <c r="C16" s="20" t="str">
        <f t="shared" si="0"/>
        <v>Recurso M101</v>
      </c>
      <c r="D16" s="63"/>
      <c r="E16" s="63" t="s">
        <v>155</v>
      </c>
      <c r="F16" s="13" t="str">
        <f t="shared" ca="1" si="4"/>
        <v>MA_07_05_CO_REC_120_IMG07n.png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MA_07_05_CO_REC_120_IMG07a.png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4"/>
      <c r="O16" s="2" t="str">
        <f>'Definición técnica de imagenes'!A25</f>
        <v>F7</v>
      </c>
    </row>
    <row r="17" spans="1:15" s="11" customFormat="1" ht="178" customHeight="1">
      <c r="A17" s="12" t="str">
        <f t="shared" si="3"/>
        <v>IMG08</v>
      </c>
      <c r="B17" s="62" t="s">
        <v>188</v>
      </c>
      <c r="C17" s="20" t="str">
        <f t="shared" si="0"/>
        <v>Recurso M101</v>
      </c>
      <c r="D17" s="63"/>
      <c r="E17" s="63" t="s">
        <v>155</v>
      </c>
      <c r="F17" s="13" t="str">
        <f t="shared" ca="1" si="4"/>
        <v>MA_07_05_CO_REC_120_IMG08n.png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MA_07_05_CO_REC_120_IMG08a.png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4"/>
      <c r="O17" s="2" t="str">
        <f>'Definición técnica de imagenes'!A27</f>
        <v>F7B</v>
      </c>
    </row>
    <row r="18" spans="1:15" s="11" customFormat="1" ht="124" customHeight="1">
      <c r="A18" s="12" t="str">
        <f t="shared" si="3"/>
        <v>IMG09</v>
      </c>
      <c r="B18" s="62" t="s">
        <v>187</v>
      </c>
      <c r="C18" s="20" t="str">
        <f t="shared" si="0"/>
        <v>Recurso M101</v>
      </c>
      <c r="D18" s="63"/>
      <c r="E18" s="63" t="s">
        <v>155</v>
      </c>
      <c r="F18" s="13" t="str">
        <f t="shared" ca="1" si="4"/>
        <v>MA_07_05_CO_REC_120_IMG09n.png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MA_07_05_CO_REC_120_IMG09a.png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4"/>
      <c r="O18" s="2" t="str">
        <f>'Definición técnica de imagenes'!A30</f>
        <v>F8</v>
      </c>
    </row>
    <row r="19" spans="1:15" s="11" customFormat="1" ht="210" customHeight="1">
      <c r="A19" s="12" t="str">
        <f t="shared" ref="A19:A50" si="6">IF(OR(B19&lt;&gt;"",J19&lt;&gt;""),CONCATENATE(LEFT(A18,3),IF(MID(A18,4,2)+1&lt;10,CONCATENATE("0",MID(A18,4,2)+1),MID(A18,4,2)+1)),"")</f>
        <v>IMG10</v>
      </c>
      <c r="B19" s="62" t="s">
        <v>194</v>
      </c>
      <c r="C19" s="20" t="str">
        <f t="shared" si="0"/>
        <v>Recurso M101</v>
      </c>
      <c r="D19" s="63"/>
      <c r="E19" s="63" t="s">
        <v>155</v>
      </c>
      <c r="F19" s="13" t="str">
        <f t="shared" ca="1" si="4"/>
        <v>MA_07_05_CO_REC_120_IMG10n.png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MA_07_05_CO_REC_120_IMG10a.png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ht="98" customHeight="1">
      <c r="A20" s="12" t="str">
        <f t="shared" si="6"/>
        <v>IMG11</v>
      </c>
      <c r="B20" s="62" t="s">
        <v>187</v>
      </c>
      <c r="C20" s="20" t="str">
        <f t="shared" si="0"/>
        <v>Recurso M101</v>
      </c>
      <c r="D20" s="63"/>
      <c r="E20" s="63" t="s">
        <v>155</v>
      </c>
      <c r="F20" s="13" t="str">
        <f t="shared" ca="1" si="4"/>
        <v>MA_07_05_CO_REC_120_IMG11n.png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MA_07_05_CO_REC_120_IMG11a.png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4"/>
      <c r="K20" s="66"/>
      <c r="O20" s="2" t="str">
        <f>'Definición técnica de imagenes'!A32</f>
        <v>F10B</v>
      </c>
    </row>
    <row r="21" spans="1:15" s="11" customFormat="1" ht="144" customHeight="1">
      <c r="A21" s="12" t="str">
        <f t="shared" si="6"/>
        <v>IMG12</v>
      </c>
      <c r="B21" s="62" t="s">
        <v>187</v>
      </c>
      <c r="C21" s="20" t="str">
        <f t="shared" si="0"/>
        <v>Recurso M101</v>
      </c>
      <c r="D21" s="63"/>
      <c r="E21" s="63" t="s">
        <v>155</v>
      </c>
      <c r="F21" s="13" t="str">
        <f t="shared" ca="1" si="4"/>
        <v>MA_07_05_CO_REC_120_IMG12n.png</v>
      </c>
      <c r="G21" s="13" t="str">
        <f ca="1">IF($F21&lt;&gt;"",IF($G$4="Recurso",VLOOKUP($E21,OFFSET('Definición técnica de imagenes'!$A$1,MATCH($G$5,'Definición técnica de imagenes'!$A$1:$A$104,0)-1,1,COUNTIF('Definición técnica de imagenes'!$A$3:$A$102,$G$5),5),5,FALSE),'Definición técnica de imagenes'!$F$16),"")</f>
        <v>286 x 286 px</v>
      </c>
      <c r="H21" s="13" t="str">
        <f t="shared" ca="1" si="5"/>
        <v>MA_07_05_CO_REC_120_IMG12a.png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500 x 500 px</v>
      </c>
      <c r="J21" s="66"/>
      <c r="K21" s="68"/>
      <c r="O21" s="2" t="str">
        <f>'Definición técnica de imagenes'!A33</f>
        <v>F11</v>
      </c>
    </row>
    <row r="22" spans="1:15" s="11" customFormat="1" ht="149" customHeight="1">
      <c r="A22" s="12" t="str">
        <f t="shared" si="6"/>
        <v>IMG13</v>
      </c>
      <c r="B22" s="62" t="s">
        <v>187</v>
      </c>
      <c r="C22" s="20" t="str">
        <f t="shared" si="0"/>
        <v>Recurso M101</v>
      </c>
      <c r="D22" s="63"/>
      <c r="E22" s="63" t="s">
        <v>155</v>
      </c>
      <c r="F22" s="13" t="str">
        <f t="shared" ca="1" si="4"/>
        <v>MA_07_05_CO_REC_120_IMG13n.png</v>
      </c>
      <c r="G22" s="13" t="str">
        <f ca="1">IF($F22&lt;&gt;"",IF($G$4="Recurso",VLOOKUP($E22,OFFSET('Definición técnica de imagenes'!$A$1,MATCH($G$5,'Definición técnica de imagenes'!$A$1:$A$104,0)-1,1,COUNTIF('Definición técnica de imagenes'!$A$3:$A$102,$G$5),5),5,FALSE),'Definición técnica de imagenes'!$F$16),"")</f>
        <v>286 x 286 px</v>
      </c>
      <c r="H22" s="13" t="str">
        <f t="shared" ca="1" si="5"/>
        <v>MA_07_05_CO_REC_120_IMG13a.png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500 x 500 px</v>
      </c>
      <c r="J22" s="63"/>
      <c r="K22" s="68"/>
      <c r="O22" s="2" t="str">
        <f>'Definición técnica de imagenes'!A34</f>
        <v>F12</v>
      </c>
    </row>
    <row r="23" spans="1:15" s="11" customFormat="1" ht="218" customHeight="1">
      <c r="A23" s="12" t="str">
        <f t="shared" si="6"/>
        <v>IMG14</v>
      </c>
      <c r="B23" s="62" t="s">
        <v>187</v>
      </c>
      <c r="C23" s="20" t="str">
        <f t="shared" si="0"/>
        <v>Recurso M101</v>
      </c>
      <c r="D23" s="63"/>
      <c r="E23" s="63" t="s">
        <v>155</v>
      </c>
      <c r="F23" s="13" t="str">
        <f t="shared" ca="1" si="4"/>
        <v>MA_07_05_CO_REC_120_IMG14n.png</v>
      </c>
      <c r="G23" s="13" t="str">
        <f ca="1">IF($F23&lt;&gt;"",IF($G$4="Recurso",VLOOKUP($E23,OFFSET('Definición técnica de imagenes'!$A$1,MATCH($G$5,'Definición técnica de imagenes'!$A$1:$A$104,0)-1,1,COUNTIF('Definición técnica de imagenes'!$A$3:$A$102,$G$5),5),5,FALSE),'Definición técnica de imagenes'!$F$16),"")</f>
        <v>286 x 286 px</v>
      </c>
      <c r="H23" s="13" t="str">
        <f t="shared" ca="1" si="5"/>
        <v>MA_07_05_CO_REC_120_IMG14a.png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500 x 500 px</v>
      </c>
      <c r="J23" s="64"/>
      <c r="K23" s="68" t="s">
        <v>191</v>
      </c>
      <c r="O23" s="2" t="str">
        <f>'Definición técnica de imagenes'!A35</f>
        <v>F13</v>
      </c>
    </row>
    <row r="24" spans="1:15" s="11" customFormat="1" ht="181" customHeight="1">
      <c r="A24" s="12" t="str">
        <f t="shared" si="6"/>
        <v>IMG15</v>
      </c>
      <c r="B24" s="62" t="s">
        <v>187</v>
      </c>
      <c r="C24" s="20" t="str">
        <f t="shared" si="0"/>
        <v>Recurso M101</v>
      </c>
      <c r="D24" s="63"/>
      <c r="E24" s="63" t="s">
        <v>155</v>
      </c>
      <c r="F24" s="13" t="str">
        <f t="shared" ca="1" si="4"/>
        <v>MA_07_05_CO_REC_120_IMG15n.png</v>
      </c>
      <c r="G24" s="13" t="str">
        <f ca="1">IF($F24&lt;&gt;"",IF($G$4="Recurso",VLOOKUP($E24,OFFSET('Definición técnica de imagenes'!$A$1,MATCH($G$5,'Definición técnica de imagenes'!$A$1:$A$104,0)-1,1,COUNTIF('Definición técnica de imagenes'!$A$3:$A$102,$G$5),5),5,FALSE),'Definición técnica de imagenes'!$F$16),"")</f>
        <v>286 x 286 px</v>
      </c>
      <c r="H24" s="13" t="str">
        <f t="shared" ca="1" si="5"/>
        <v>MA_07_05_CO_REC_120_IMG15a.png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500 x 500 px</v>
      </c>
      <c r="J24" s="63"/>
      <c r="K24" s="68"/>
      <c r="O24" s="2" t="str">
        <f>'Definición técnica de imagenes'!A37</f>
        <v>F13B</v>
      </c>
    </row>
    <row r="25" spans="1:15" s="11" customFormat="1" ht="165" customHeight="1">
      <c r="A25" s="12" t="str">
        <f t="shared" si="6"/>
        <v>IMG16</v>
      </c>
      <c r="B25" s="62" t="s">
        <v>187</v>
      </c>
      <c r="C25" s="20" t="str">
        <f t="shared" si="0"/>
        <v>Recurso M101</v>
      </c>
      <c r="D25" s="63"/>
      <c r="E25" s="63" t="s">
        <v>155</v>
      </c>
      <c r="F25" s="13" t="str">
        <f t="shared" ca="1" si="4"/>
        <v>MA_07_05_CO_REC_120_IMG16n.png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5"/>
        <v>MA_07_05_CO_REC_120_IMG16a.png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3"/>
      <c r="K25" s="64"/>
    </row>
    <row r="26" spans="1:15" s="11" customFormat="1" ht="190" customHeight="1">
      <c r="A26" s="12" t="str">
        <f t="shared" si="6"/>
        <v>IMG17</v>
      </c>
      <c r="B26" s="62" t="s">
        <v>187</v>
      </c>
      <c r="C26" s="20" t="str">
        <f t="shared" si="0"/>
        <v>Recurso M101</v>
      </c>
      <c r="D26" s="63"/>
      <c r="E26" s="63" t="s">
        <v>155</v>
      </c>
      <c r="F26" s="13" t="str">
        <f t="shared" ca="1" si="4"/>
        <v>MA_07_05_CO_REC_120_IMG17n.png</v>
      </c>
      <c r="G26" s="13" t="str">
        <f ca="1">IF($F26&lt;&gt;"",IF($G$4="Recurso",VLOOKUP($E26,OFFSET('Definición técnica de imagenes'!$A$1,MATCH($G$5,'Definición técnica de imagenes'!$A$1:$A$104,0)-1,1,COUNTIF('Definición técnica de imagenes'!$A$3:$A$102,$G$5),5),5,FALSE),'Definición técnica de imagenes'!$F$16),"")</f>
        <v>286 x 286 px</v>
      </c>
      <c r="H26" s="13" t="str">
        <f t="shared" ca="1" si="5"/>
        <v>MA_07_05_CO_REC_120_IMG17a.png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500 x 500 px</v>
      </c>
      <c r="J26" s="63"/>
      <c r="K26" s="64"/>
    </row>
    <row r="27" spans="1:15" s="11" customFormat="1" ht="135" customHeight="1">
      <c r="A27" s="12" t="str">
        <f t="shared" si="6"/>
        <v>IMG18</v>
      </c>
      <c r="B27" s="62" t="s">
        <v>187</v>
      </c>
      <c r="C27" s="20" t="str">
        <f t="shared" si="0"/>
        <v>Recurso M101</v>
      </c>
      <c r="D27" s="63"/>
      <c r="E27" s="63" t="s">
        <v>155</v>
      </c>
      <c r="F27" s="13" t="str">
        <f t="shared" ca="1" si="4"/>
        <v>MA_07_05_CO_REC_120_IMG18n.png</v>
      </c>
      <c r="G27" s="13" t="str">
        <f ca="1">IF($F27&lt;&gt;"",IF($G$4="Recurso",VLOOKUP($E27,OFFSET('Definición técnica de imagenes'!$A$1,MATCH($G$5,'Definición técnica de imagenes'!$A$1:$A$104,0)-1,1,COUNTIF('Definición técnica de imagenes'!$A$3:$A$102,$G$5),5),5,FALSE),'Definición técnica de imagenes'!$F$16),"")</f>
        <v>286 x 286 px</v>
      </c>
      <c r="H27" s="13" t="str">
        <f t="shared" ca="1" si="5"/>
        <v>MA_07_05_CO_REC_120_IMG18a.png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500 x 500 px</v>
      </c>
      <c r="J27" s="64"/>
      <c r="K27" s="64"/>
      <c r="O27" s="2"/>
    </row>
    <row r="28" spans="1:15" s="11" customFormat="1" ht="138" customHeight="1">
      <c r="A28" s="12" t="str">
        <f t="shared" si="6"/>
        <v>IMG19</v>
      </c>
      <c r="B28" s="62" t="s">
        <v>187</v>
      </c>
      <c r="C28" s="20" t="str">
        <f t="shared" si="0"/>
        <v>Recurso M101</v>
      </c>
      <c r="D28" s="63"/>
      <c r="E28" s="63" t="s">
        <v>155</v>
      </c>
      <c r="F28" s="13" t="str">
        <f t="shared" ca="1" si="4"/>
        <v>MA_07_05_CO_REC_120_IMG19n.png</v>
      </c>
      <c r="G28" s="13" t="str">
        <f ca="1">IF($F28&lt;&gt;"",IF($G$4="Recurso",VLOOKUP($E28,OFFSET('Definición técnica de imagenes'!$A$1,MATCH($G$5,'Definición técnica de imagenes'!$A$1:$A$104,0)-1,1,COUNTIF('Definición técnica de imagenes'!$A$3:$A$102,$G$5),5),5,FALSE),'Definición técnica de imagenes'!$F$16),"")</f>
        <v>286 x 286 px</v>
      </c>
      <c r="H28" s="13" t="str">
        <f t="shared" ca="1" si="5"/>
        <v>MA_07_05_CO_REC_120_IMG19a.png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500 x 500 px</v>
      </c>
      <c r="J28" s="64"/>
      <c r="K28" s="64"/>
    </row>
    <row r="29" spans="1:15" s="11" customFormat="1" ht="91" customHeight="1">
      <c r="A29" s="12" t="str">
        <f t="shared" si="6"/>
        <v>IMG20</v>
      </c>
      <c r="B29" s="62" t="s">
        <v>187</v>
      </c>
      <c r="C29" s="20" t="str">
        <f t="shared" si="0"/>
        <v>Recurso M101</v>
      </c>
      <c r="D29" s="63"/>
      <c r="E29" s="63" t="s">
        <v>155</v>
      </c>
      <c r="F29" s="13" t="str">
        <f t="shared" ca="1" si="4"/>
        <v>MA_07_05_CO_REC_120_IMG20n.png</v>
      </c>
      <c r="G29" s="13" t="str">
        <f ca="1">IF($F29&lt;&gt;"",IF($G$4="Recurso",VLOOKUP($E29,OFFSET('Definición técnica de imagenes'!$A$1,MATCH($G$5,'Definición técnica de imagenes'!$A$1:$A$104,0)-1,1,COUNTIF('Definición técnica de imagenes'!$A$3:$A$102,$G$5),5),5,FALSE),'Definición técnica de imagenes'!$F$16),"")</f>
        <v>286 x 286 px</v>
      </c>
      <c r="H29" s="13" t="str">
        <f t="shared" ca="1" si="5"/>
        <v>MA_07_05_CO_REC_120_IMG20a.png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500 x 500 px</v>
      </c>
      <c r="J29" s="64"/>
      <c r="K29" s="64"/>
    </row>
    <row r="30" spans="1:15" s="11" customFormat="1" ht="76" customHeight="1">
      <c r="A30" s="12" t="str">
        <f t="shared" si="6"/>
        <v>IMG21</v>
      </c>
      <c r="B30" s="62" t="s">
        <v>187</v>
      </c>
      <c r="C30" s="20" t="str">
        <f t="shared" si="0"/>
        <v>Recurso M101</v>
      </c>
      <c r="D30" s="63"/>
      <c r="E30" s="63" t="s">
        <v>155</v>
      </c>
      <c r="F30" s="13" t="str">
        <f t="shared" ca="1" si="4"/>
        <v>MA_07_05_CO_REC_120_IMG21n.png</v>
      </c>
      <c r="G30" s="13" t="str">
        <f ca="1">IF($F30&lt;&gt;"",IF($G$4="Recurso",VLOOKUP($E30,OFFSET('Definición técnica de imagenes'!$A$1,MATCH($G$5,'Definición técnica de imagenes'!$A$1:$A$104,0)-1,1,COUNTIF('Definición técnica de imagenes'!$A$3:$A$102,$G$5),5),5,FALSE),'Definición técnica de imagenes'!$F$16),"")</f>
        <v>286 x 286 px</v>
      </c>
      <c r="H30" s="13" t="str">
        <f t="shared" ca="1" si="5"/>
        <v>MA_07_05_CO_REC_120_IMG21a.png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4"/>
      <c r="K30" s="64"/>
    </row>
    <row r="31" spans="1:15" s="11" customFormat="1" ht="81" customHeight="1">
      <c r="A31" s="12" t="str">
        <f t="shared" si="6"/>
        <v>IMG22</v>
      </c>
      <c r="B31" s="62" t="s">
        <v>187</v>
      </c>
      <c r="C31" s="20" t="str">
        <f t="shared" si="0"/>
        <v>Recurso M101</v>
      </c>
      <c r="D31" s="63"/>
      <c r="E31" s="63" t="s">
        <v>155</v>
      </c>
      <c r="F31" s="13" t="str">
        <f t="shared" ca="1" si="4"/>
        <v>MA_07_05_CO_REC_120_IMG22n.png</v>
      </c>
      <c r="G31" s="13" t="str">
        <f ca="1">IF($F31&lt;&gt;"",IF($G$4="Recurso",VLOOKUP($E31,OFFSET('Definición técnica de imagenes'!$A$1,MATCH($G$5,'Definición técnica de imagenes'!$A$1:$A$104,0)-1,1,COUNTIF('Definición técnica de imagenes'!$A$3:$A$102,$G$5),5),5,FALSE),'Definición técnica de imagenes'!$F$16),"")</f>
        <v>286 x 286 px</v>
      </c>
      <c r="H31" s="13" t="str">
        <f t="shared" ca="1" si="5"/>
        <v>MA_07_05_CO_REC_120_IMG22a.png</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500 x 500 px</v>
      </c>
      <c r="J31" s="64"/>
      <c r="K31" s="64"/>
    </row>
    <row r="32" spans="1:15" s="11" customFormat="1" ht="124" customHeight="1">
      <c r="A32" s="12" t="str">
        <f t="shared" si="6"/>
        <v>IMG23</v>
      </c>
      <c r="B32" s="62" t="s">
        <v>187</v>
      </c>
      <c r="C32" s="20" t="str">
        <f t="shared" si="0"/>
        <v>Recurso M101</v>
      </c>
      <c r="D32" s="63"/>
      <c r="E32" s="63" t="s">
        <v>155</v>
      </c>
      <c r="F32" s="13" t="str">
        <f t="shared" ca="1" si="4"/>
        <v>MA_07_05_CO_REC_120_IMG23n.png</v>
      </c>
      <c r="G32" s="13" t="str">
        <f ca="1">IF($F32&lt;&gt;"",IF($G$4="Recurso",VLOOKUP($E32,OFFSET('Definición técnica de imagenes'!$A$1,MATCH($G$5,'Definición técnica de imagenes'!$A$1:$A$104,0)-1,1,COUNTIF('Definición técnica de imagenes'!$A$3:$A$102,$G$5),5),5,FALSE),'Definición técnica de imagenes'!$F$16),"")</f>
        <v>286 x 286 px</v>
      </c>
      <c r="H32" s="13" t="str">
        <f t="shared" ca="1" si="5"/>
        <v>MA_07_05_CO_REC_120_IMG23a.png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500 x 500 px</v>
      </c>
      <c r="J32" s="64"/>
      <c r="K32" s="64"/>
    </row>
    <row r="33" spans="1:15" s="11" customFormat="1" ht="144" customHeight="1">
      <c r="A33" s="12" t="str">
        <f t="shared" si="6"/>
        <v>IMG24</v>
      </c>
      <c r="B33" s="62" t="s">
        <v>187</v>
      </c>
      <c r="C33" s="20" t="str">
        <f t="shared" si="0"/>
        <v>Recurso M101</v>
      </c>
      <c r="D33" s="63"/>
      <c r="E33" s="63" t="s">
        <v>155</v>
      </c>
      <c r="F33" s="13" t="str">
        <f t="shared" ca="1" si="4"/>
        <v>MA_07_05_CO_REC_120_IMG24n.png</v>
      </c>
      <c r="G33" s="13" t="str">
        <f ca="1">IF($F33&lt;&gt;"",IF($G$4="Recurso",VLOOKUP($E33,OFFSET('Definición técnica de imagenes'!$A$1,MATCH($G$5,'Definición técnica de imagenes'!$A$1:$A$104,0)-1,1,COUNTIF('Definición técnica de imagenes'!$A$3:$A$102,$G$5),5),5,FALSE),'Definición técnica de imagenes'!$F$16),"")</f>
        <v>286 x 286 px</v>
      </c>
      <c r="H33" s="13" t="str">
        <f t="shared" ca="1" si="5"/>
        <v>MA_07_05_CO_REC_120_IMG24a.png</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500 x 500 px</v>
      </c>
      <c r="J33" s="64"/>
      <c r="K33" s="64"/>
    </row>
    <row r="34" spans="1:15" s="11" customFormat="1" ht="69" customHeigh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 customHeigh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 customHeigh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 customHeigh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2" t="s">
        <v>38</v>
      </c>
      <c r="B1" s="93"/>
      <c r="C1" s="93"/>
      <c r="D1" s="93"/>
      <c r="E1" s="93"/>
      <c r="F1" s="94"/>
    </row>
    <row r="2" spans="1:11">
      <c r="A2" s="30" t="s">
        <v>42</v>
      </c>
      <c r="B2" s="31"/>
      <c r="C2" s="95" t="s">
        <v>13</v>
      </c>
      <c r="D2" s="96"/>
      <c r="E2" s="97"/>
      <c r="F2" s="32"/>
    </row>
    <row r="3" spans="1:11" ht="60">
      <c r="A3" s="33" t="s">
        <v>43</v>
      </c>
      <c r="B3" s="31"/>
      <c r="C3" s="101" t="s">
        <v>14</v>
      </c>
      <c r="D3" s="102"/>
      <c r="E3" s="103"/>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4" t="str">
        <f>CONCATENATE(H21,"_",I21,"_",J21,"_CO")</f>
        <v>LE_07_04_CO</v>
      </c>
      <c r="E5" s="105"/>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0" t="str">
        <f>CONCATENATE("SolicitudGrafica_",D5,".xls")</f>
        <v>SolicitudGrafica_LE_07_04_CO.xls</v>
      </c>
      <c r="E7" s="90"/>
      <c r="F7" s="91"/>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2" t="s">
        <v>41</v>
      </c>
      <c r="B13" s="93"/>
      <c r="C13" s="93"/>
      <c r="D13" s="93"/>
      <c r="E13" s="93"/>
      <c r="F13" s="94"/>
      <c r="I13" s="22" t="s">
        <v>33</v>
      </c>
      <c r="J13" s="22">
        <v>10</v>
      </c>
      <c r="K13" s="22">
        <v>10</v>
      </c>
    </row>
    <row r="14" spans="1:11" ht="16" thickBot="1">
      <c r="A14" s="33"/>
      <c r="B14" s="31"/>
      <c r="C14" s="31"/>
      <c r="D14" s="31"/>
      <c r="E14" s="31"/>
      <c r="F14" s="32"/>
      <c r="I14" s="22" t="s">
        <v>34</v>
      </c>
      <c r="J14" s="22">
        <v>11</v>
      </c>
      <c r="K14" s="22">
        <v>11</v>
      </c>
    </row>
    <row r="15" spans="1:11">
      <c r="A15" s="30" t="s">
        <v>46</v>
      </c>
      <c r="B15" s="31"/>
      <c r="C15" s="95" t="s">
        <v>49</v>
      </c>
      <c r="D15" s="96"/>
      <c r="E15" s="96"/>
      <c r="F15" s="97"/>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8" t="str">
        <f>CONCATENATE(H21,"_",I21,"_",J21,"_",K45)</f>
        <v>LE_07_04_REC10</v>
      </c>
      <c r="E17" s="99"/>
      <c r="F17" s="100"/>
      <c r="J17" s="22">
        <v>14</v>
      </c>
      <c r="K17" s="22">
        <v>14</v>
      </c>
    </row>
    <row r="18" spans="1:11" ht="76" thickBot="1">
      <c r="A18" s="33" t="s">
        <v>48</v>
      </c>
      <c r="B18" s="31"/>
      <c r="C18" s="59" t="s">
        <v>120</v>
      </c>
      <c r="D18" s="90" t="str">
        <f>CONCATENATE("SolicitudGrafica_",D17,".xls")</f>
        <v>SolicitudGrafica_LE_07_04_REC10.xls</v>
      </c>
      <c r="E18" s="90"/>
      <c r="F18" s="91"/>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7" t="s">
        <v>56</v>
      </c>
      <c r="B1" s="107" t="s">
        <v>149</v>
      </c>
      <c r="C1" s="107" t="s">
        <v>63</v>
      </c>
      <c r="D1" s="107" t="s">
        <v>64</v>
      </c>
      <c r="E1" s="107" t="s">
        <v>5</v>
      </c>
      <c r="F1" s="107" t="s">
        <v>65</v>
      </c>
      <c r="G1" s="107" t="s">
        <v>66</v>
      </c>
      <c r="H1" s="106" t="s">
        <v>68</v>
      </c>
      <c r="I1" s="106"/>
    </row>
    <row r="2" spans="1:10">
      <c r="A2" s="107"/>
      <c r="B2" s="107"/>
      <c r="C2" s="107"/>
      <c r="D2" s="107"/>
      <c r="E2" s="107"/>
      <c r="F2" s="107"/>
      <c r="G2" s="107"/>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2"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6" customFormat="1" ht="14.75" customHeight="1">
      <c r="A15" s="74" t="s">
        <v>96</v>
      </c>
      <c r="B15" s="74"/>
      <c r="C15" s="74" t="s">
        <v>97</v>
      </c>
      <c r="D15" s="75" t="s">
        <v>98</v>
      </c>
      <c r="E15" s="74" t="s">
        <v>93</v>
      </c>
      <c r="F15" s="74" t="s">
        <v>117</v>
      </c>
      <c r="G15" s="74"/>
      <c r="H15" s="75" t="s">
        <v>122</v>
      </c>
      <c r="I15" s="74"/>
      <c r="J15" s="76"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1"/>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1"/>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Clara Esther  Melo Rodriguez</cp:lastModifiedBy>
  <dcterms:created xsi:type="dcterms:W3CDTF">2014-07-01T23:43:25Z</dcterms:created>
  <dcterms:modified xsi:type="dcterms:W3CDTF">2016-01-08T01:29:23Z</dcterms:modified>
</cp:coreProperties>
</file>