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9" i="1" l="1"/>
  <c r="I19" i="1"/>
  <c r="F19" i="1"/>
  <c r="G19" i="1"/>
  <c r="H19" i="1"/>
  <c r="C16" i="1"/>
  <c r="I16" i="1"/>
  <c r="F16" i="1"/>
  <c r="G16" i="1"/>
  <c r="H16" i="1"/>
  <c r="C17" i="1"/>
  <c r="I17" i="1"/>
  <c r="F17" i="1"/>
  <c r="G17" i="1"/>
  <c r="H17" i="1"/>
  <c r="C18" i="1"/>
  <c r="I18" i="1"/>
  <c r="F18" i="1"/>
  <c r="G18" i="1"/>
  <c r="H18" i="1"/>
  <c r="C11" i="1"/>
  <c r="I11" i="1"/>
  <c r="F11" i="1"/>
  <c r="G11" i="1"/>
  <c r="H11" i="1"/>
  <c r="C12" i="1"/>
  <c r="I12" i="1"/>
  <c r="F12" i="1"/>
  <c r="G12" i="1"/>
  <c r="H12" i="1"/>
  <c r="C13" i="1"/>
  <c r="I13" i="1"/>
  <c r="F13" i="1"/>
  <c r="G13" i="1"/>
  <c r="H13" i="1"/>
  <c r="C14" i="1"/>
  <c r="I14" i="1"/>
  <c r="F14" i="1"/>
  <c r="G14" i="1"/>
  <c r="H14" i="1"/>
  <c r="C15" i="1"/>
  <c r="I15" i="1"/>
  <c r="F15" i="1"/>
  <c r="G15" i="1"/>
  <c r="H15" i="1"/>
  <c r="C10" i="1"/>
  <c r="I10" i="1"/>
  <c r="F10" i="1"/>
  <c r="G10" i="1"/>
  <c r="H10" i="1"/>
  <c r="I57" i="1"/>
  <c r="I58" i="1"/>
  <c r="I59" i="1"/>
  <c r="I60" i="1"/>
  <c r="I61" i="1"/>
  <c r="I62" i="1"/>
  <c r="I63" i="1"/>
  <c r="I64" i="1"/>
  <c r="I65" i="1"/>
  <c r="I66" i="1"/>
  <c r="I67" i="1"/>
  <c r="H57" i="1"/>
  <c r="H58" i="1"/>
  <c r="H59" i="1"/>
  <c r="H60" i="1"/>
  <c r="H61" i="1"/>
  <c r="H62" i="1"/>
  <c r="H63" i="1"/>
  <c r="H64" i="1"/>
  <c r="H65" i="1"/>
  <c r="H66" i="1"/>
  <c r="H67" i="1"/>
  <c r="H21" i="2"/>
  <c r="I21" i="2"/>
  <c r="J21" i="2"/>
  <c r="K45" i="2"/>
  <c r="D17" i="2"/>
  <c r="D18" i="2"/>
  <c r="D5" i="2"/>
  <c r="D7" i="2"/>
  <c r="F57" i="1"/>
  <c r="G57" i="1"/>
  <c r="F58" i="1"/>
  <c r="G58" i="1"/>
  <c r="F59" i="1"/>
  <c r="G59" i="1"/>
  <c r="F60" i="1"/>
  <c r="G60" i="1"/>
  <c r="F61" i="1"/>
  <c r="G61" i="1"/>
  <c r="F62" i="1"/>
  <c r="G62" i="1"/>
  <c r="F63" i="1"/>
  <c r="G63" i="1"/>
  <c r="F64" i="1"/>
  <c r="G64" i="1"/>
  <c r="F65" i="1"/>
  <c r="G65" i="1"/>
  <c r="F66" i="1"/>
  <c r="G66" i="1"/>
  <c r="F67" i="1"/>
  <c r="G67" i="1"/>
  <c r="F5" i="1"/>
</calcChain>
</file>

<file path=xl/sharedStrings.xml><?xml version="1.0" encoding="utf-8"?>
<sst xmlns="http://schemas.openxmlformats.org/spreadsheetml/2006/main" count="272" uniqueCount="170">
  <si>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</si>
  <si>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</si>
  <si>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</si>
  <si>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</si>
  <si>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</si>
  <si>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</si>
  <si>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</si>
  <si>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</si>
  <si>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</si>
  <si>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</si>
  <si>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</si>
  <si>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</si>
  <si>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</si>
  <si>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</si>
  <si>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</si>
  <si>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</si>
  <si>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</si>
  <si>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</si>
  <si>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</si>
  <si>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</si>
  <si>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</si>
  <si>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</si>
  <si>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</si>
  <si>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</si>
  <si>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</si>
  <si>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</si>
  <si>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</si>
  <si>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</si>
  <si>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</si>
  <si>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</si>
  <si>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</si>
  <si>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</si>
  <si>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</si>
  <si>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</si>
  <si>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</si>
  <si>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</si>
  <si>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</si>
  <si>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</si>
  <si>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</si>
  <si>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</si>
  <si>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</si>
  <si>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</si>
  <si>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</si>
  <si>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</si>
  <si>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</si>
  <si>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</si>
  <si>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</si>
  <si>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</si>
  <si>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</si>
  <si>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</si>
  <si>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</si>
  <si>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</si>
  <si>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</si>
  <si>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</si>
  <si>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</si>
  <si>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</si>
  <si>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</si>
  <si>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</si>
  <si>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</si>
  <si>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</si>
  <si>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</si>
  <si>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</si>
  <si>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</si>
  <si>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</si>
  <si>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</si>
  <si>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</si>
  <si>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</si>
  <si>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</si>
  <si>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</si>
  <si>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</si>
  <si>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</si>
  <si>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</si>
  <si>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</si>
  <si>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</si>
  <si>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</si>
  <si>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</si>
  <si>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</si>
  <si>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</si>
  <si>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</si>
  <si>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</si>
  <si>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</si>
  <si>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</si>
  <si>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</si>
  <si>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</si>
  <si>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</si>
  <si>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</si>
  <si>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</si>
  <si>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</si>
  <si>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</si>
  <si>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</si>
  <si>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</si>
  <si>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</si>
  <si>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</si>
  <si>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</si>
  <si>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</si>
  <si>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</si>
  <si>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</si>
  <si>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</si>
  <si>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</si>
  <si>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</si>
  <si>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</si>
  <si>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</si>
  <si>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</si>
  <si>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</si>
  <si>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</si>
  <si>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</si>
  <si>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</si>
  <si>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</si>
  <si>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</si>
  <si>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</si>
  <si>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</si>
  <si>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</si>
  <si>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</si>
  <si>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</si>
  <si>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</si>
  <si>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</si>
  <si>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</si>
  <si>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</si>
  <si>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</si>
  <si>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</si>
  <si>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</si>
  <si>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</si>
  <si>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</si>
  <si>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</si>
  <si>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</si>
  <si>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</si>
  <si>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</si>
  <si>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</si>
  <si>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</si>
  <si>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</si>
  <si>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</si>
  <si>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</si>
  <si>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</si>
  <si>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</si>
  <si>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</si>
  <si>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</si>
  <si>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</si>
  <si>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</si>
  <si>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</si>
  <si>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</si>
  <si>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</si>
  <si>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</si>
  <si>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</si>
  <si>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</si>
  <si>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</si>
  <si>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</si>
  <si>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</si>
  <si>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</si>
  <si>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</si>
  <si>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</si>
  <si>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Dibujar una grafica como la de la figura,  con su  rango entre [1,7], la escala del eje Y  debe ser de uno en uno.</t>
  </si>
  <si>
    <t>IMG02</t>
  </si>
  <si>
    <t>IMG03</t>
  </si>
  <si>
    <t>IMG04</t>
  </si>
  <si>
    <t>IMG05</t>
  </si>
  <si>
    <t>IMG06</t>
  </si>
  <si>
    <t>Representar graficamente una funcion como la de la figura,  f(x)=-x^4+4</t>
  </si>
  <si>
    <t>Grafica de f(x)=cot(x-pi/2)</t>
  </si>
  <si>
    <t>Representar graficamente una funcion como la de la figura,  f(x)=(X^3-1)/(x^2-1)</t>
  </si>
  <si>
    <t>Representacion grafica de la funcion f(x)=cos(x)</t>
  </si>
  <si>
    <t>Representacion grafica de la funcion f(x)=3x-2</t>
  </si>
  <si>
    <t>Representacion grafica de la funcion f(x)=x^2-x-1</t>
  </si>
  <si>
    <t>IMG07</t>
  </si>
  <si>
    <t>IMG08</t>
  </si>
  <si>
    <t>IMG09</t>
  </si>
  <si>
    <t>Representacion grafica de la funcion f(x)=2^x</t>
  </si>
  <si>
    <t>IMG10</t>
  </si>
  <si>
    <t>grafica de f(x)=ln(x)</t>
  </si>
  <si>
    <t>MA_11_02_REC130</t>
  </si>
  <si>
    <t>Una funcion como la que se muestra en la figura,  es necesario que al reflejarse en el eje y se obtenga la misma grafica y que tenga asintotas en -2 y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</si>
</sst>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3" fillId="5" borderId="36"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2" fillId="9" borderId="5" xfId="0" applyNumberFormat="1" applyFont="1" applyFill="1" applyBorder="1" applyAlignment="1">
      <alignment vertical="center" wrapText="1"/>
    </xf>
    <xf numFmtId="0" fontId="6" fillId="9" borderId="5" xfId="0" applyFont="1" applyFill="1" applyBorder="1" applyAlignment="1">
      <alignment horizontal="center"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0" fillId="9" borderId="5" xfId="0" applyFill="1" applyBorder="1"/>
    <xf numFmtId="0" fontId="21" fillId="9" borderId="0" xfId="0" applyFont="1" applyFill="1" applyAlignment="1">
      <alignment vertical="center"/>
    </xf>
    <xf numFmtId="0" fontId="2" fillId="9" borderId="5" xfId="0" applyFont="1" applyFill="1" applyBorder="1" applyAlignment="1">
      <alignment wrapText="1"/>
    </xf>
    <xf numFmtId="0" fontId="20" fillId="9" borderId="5" xfId="0" applyFont="1" applyFill="1" applyBorder="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640774</xdr:colOff>
      <xdr:row>9</xdr:row>
      <xdr:rowOff>329045</xdr:rowOff>
    </xdr:from>
    <xdr:to>
      <xdr:col>9</xdr:col>
      <xdr:colOff>4433282</xdr:colOff>
      <xdr:row>9</xdr:row>
      <xdr:rowOff>3095336</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16547" y="2303318"/>
          <a:ext cx="3792508" cy="2766291"/>
        </a:xfrm>
        <a:prstGeom prst="rect">
          <a:avLst/>
        </a:prstGeom>
        <a:noFill/>
        <a:ln>
          <a:noFill/>
        </a:ln>
      </xdr:spPr>
    </xdr:pic>
    <xdr:clientData/>
  </xdr:twoCellAnchor>
  <xdr:twoCellAnchor editAs="oneCell">
    <xdr:from>
      <xdr:col>9</xdr:col>
      <xdr:colOff>1922319</xdr:colOff>
      <xdr:row>10</xdr:row>
      <xdr:rowOff>86590</xdr:rowOff>
    </xdr:from>
    <xdr:to>
      <xdr:col>9</xdr:col>
      <xdr:colOff>4073064</xdr:colOff>
      <xdr:row>10</xdr:row>
      <xdr:rowOff>1832840</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98092" y="5645726"/>
          <a:ext cx="2150745" cy="1746250"/>
        </a:xfrm>
        <a:prstGeom prst="rect">
          <a:avLst/>
        </a:prstGeom>
        <a:noFill/>
        <a:ln>
          <a:noFill/>
        </a:ln>
      </xdr:spPr>
    </xdr:pic>
    <xdr:clientData/>
  </xdr:twoCellAnchor>
  <xdr:twoCellAnchor editAs="oneCell">
    <xdr:from>
      <xdr:col>9</xdr:col>
      <xdr:colOff>1905000</xdr:colOff>
      <xdr:row>11</xdr:row>
      <xdr:rowOff>138545</xdr:rowOff>
    </xdr:from>
    <xdr:to>
      <xdr:col>9</xdr:col>
      <xdr:colOff>3948545</xdr:colOff>
      <xdr:row>11</xdr:row>
      <xdr:rowOff>1748963</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80773" y="7568045"/>
          <a:ext cx="2043545" cy="1610418"/>
        </a:xfrm>
        <a:prstGeom prst="rect">
          <a:avLst/>
        </a:prstGeom>
        <a:noFill/>
        <a:ln>
          <a:noFill/>
        </a:ln>
      </xdr:spPr>
    </xdr:pic>
    <xdr:clientData/>
  </xdr:twoCellAnchor>
  <xdr:twoCellAnchor editAs="oneCell">
    <xdr:from>
      <xdr:col>9</xdr:col>
      <xdr:colOff>813953</xdr:colOff>
      <xdr:row>13</xdr:row>
      <xdr:rowOff>398319</xdr:rowOff>
    </xdr:from>
    <xdr:to>
      <xdr:col>9</xdr:col>
      <xdr:colOff>4658590</xdr:colOff>
      <xdr:row>13</xdr:row>
      <xdr:rowOff>2251364</xdr:rowOff>
    </xdr:to>
    <xdr:pic>
      <xdr:nvPicPr>
        <xdr:cNvPr id="7" name="Imagen 6"/>
        <xdr:cNvPicPr/>
      </xdr:nvPicPr>
      <xdr:blipFill>
        <a:blip xmlns:r="http://schemas.openxmlformats.org/officeDocument/2006/relationships" r:embed="rId4"/>
        <a:stretch>
          <a:fillRect/>
        </a:stretch>
      </xdr:blipFill>
      <xdr:spPr>
        <a:xfrm>
          <a:off x="14789726" y="11395364"/>
          <a:ext cx="3844637" cy="1853045"/>
        </a:xfrm>
        <a:prstGeom prst="rect">
          <a:avLst/>
        </a:prstGeom>
      </xdr:spPr>
    </xdr:pic>
    <xdr:clientData/>
  </xdr:twoCellAnchor>
  <xdr:twoCellAnchor editAs="oneCell">
    <xdr:from>
      <xdr:col>9</xdr:col>
      <xdr:colOff>1679864</xdr:colOff>
      <xdr:row>14</xdr:row>
      <xdr:rowOff>277091</xdr:rowOff>
    </xdr:from>
    <xdr:to>
      <xdr:col>9</xdr:col>
      <xdr:colOff>5022273</xdr:colOff>
      <xdr:row>14</xdr:row>
      <xdr:rowOff>1956954</xdr:rowOff>
    </xdr:to>
    <xdr:pic>
      <xdr:nvPicPr>
        <xdr:cNvPr id="9" name="Imagen 8"/>
        <xdr:cNvPicPr/>
      </xdr:nvPicPr>
      <xdr:blipFill>
        <a:blip xmlns:r="http://schemas.openxmlformats.org/officeDocument/2006/relationships" r:embed="rId5"/>
        <a:stretch>
          <a:fillRect/>
        </a:stretch>
      </xdr:blipFill>
      <xdr:spPr>
        <a:xfrm>
          <a:off x="15655637" y="14045046"/>
          <a:ext cx="3342409" cy="1679863"/>
        </a:xfrm>
        <a:prstGeom prst="rect">
          <a:avLst/>
        </a:prstGeom>
      </xdr:spPr>
    </xdr:pic>
    <xdr:clientData/>
  </xdr:twoCellAnchor>
  <xdr:twoCellAnchor editAs="oneCell">
    <xdr:from>
      <xdr:col>9</xdr:col>
      <xdr:colOff>1974274</xdr:colOff>
      <xdr:row>15</xdr:row>
      <xdr:rowOff>155863</xdr:rowOff>
    </xdr:from>
    <xdr:to>
      <xdr:col>9</xdr:col>
      <xdr:colOff>4294910</xdr:colOff>
      <xdr:row>15</xdr:row>
      <xdr:rowOff>1824355</xdr:rowOff>
    </xdr:to>
    <xdr:pic>
      <xdr:nvPicPr>
        <xdr:cNvPr id="10" name="Imagen 9"/>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950047" y="16227136"/>
          <a:ext cx="2320636" cy="1668492"/>
        </a:xfrm>
        <a:prstGeom prst="rect">
          <a:avLst/>
        </a:prstGeom>
        <a:noFill/>
        <a:ln>
          <a:noFill/>
        </a:ln>
      </xdr:spPr>
    </xdr:pic>
    <xdr:clientData/>
  </xdr:twoCellAnchor>
  <xdr:twoCellAnchor editAs="oneCell">
    <xdr:from>
      <xdr:col>9</xdr:col>
      <xdr:colOff>1229591</xdr:colOff>
      <xdr:row>16</xdr:row>
      <xdr:rowOff>484910</xdr:rowOff>
    </xdr:from>
    <xdr:to>
      <xdr:col>9</xdr:col>
      <xdr:colOff>4745182</xdr:colOff>
      <xdr:row>16</xdr:row>
      <xdr:rowOff>2054918</xdr:rowOff>
    </xdr:to>
    <xdr:pic>
      <xdr:nvPicPr>
        <xdr:cNvPr id="11" name="Imagen 10"/>
        <xdr:cNvPicPr/>
      </xdr:nvPicPr>
      <xdr:blipFill>
        <a:blip xmlns:r="http://schemas.openxmlformats.org/officeDocument/2006/relationships" r:embed="rId7"/>
        <a:stretch>
          <a:fillRect/>
        </a:stretch>
      </xdr:blipFill>
      <xdr:spPr>
        <a:xfrm>
          <a:off x="15205364" y="18530455"/>
          <a:ext cx="3515591" cy="1570008"/>
        </a:xfrm>
        <a:prstGeom prst="rect">
          <a:avLst/>
        </a:prstGeom>
      </xdr:spPr>
    </xdr:pic>
    <xdr:clientData/>
  </xdr:twoCellAnchor>
  <xdr:twoCellAnchor editAs="oneCell">
    <xdr:from>
      <xdr:col>9</xdr:col>
      <xdr:colOff>1991592</xdr:colOff>
      <xdr:row>17</xdr:row>
      <xdr:rowOff>173182</xdr:rowOff>
    </xdr:from>
    <xdr:to>
      <xdr:col>9</xdr:col>
      <xdr:colOff>3584864</xdr:colOff>
      <xdr:row>17</xdr:row>
      <xdr:rowOff>1460673</xdr:rowOff>
    </xdr:to>
    <xdr:pic>
      <xdr:nvPicPr>
        <xdr:cNvPr id="12" name="Imagen 1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967365" y="20556682"/>
          <a:ext cx="1593272" cy="1287491"/>
        </a:xfrm>
        <a:prstGeom prst="rect">
          <a:avLst/>
        </a:prstGeom>
        <a:noFill/>
        <a:ln>
          <a:noFill/>
        </a:ln>
      </xdr:spPr>
    </xdr:pic>
    <xdr:clientData/>
  </xdr:twoCellAnchor>
  <xdr:twoCellAnchor editAs="oneCell">
    <xdr:from>
      <xdr:col>9</xdr:col>
      <xdr:colOff>2286000</xdr:colOff>
      <xdr:row>18</xdr:row>
      <xdr:rowOff>467591</xdr:rowOff>
    </xdr:from>
    <xdr:to>
      <xdr:col>9</xdr:col>
      <xdr:colOff>3965863</xdr:colOff>
      <xdr:row>18</xdr:row>
      <xdr:rowOff>1714327</xdr:rowOff>
    </xdr:to>
    <xdr:pic>
      <xdr:nvPicPr>
        <xdr:cNvPr id="13" name="Imagen 12"/>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261773" y="22461682"/>
          <a:ext cx="1679863" cy="124673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7"/>
  <sheetViews>
    <sheetView showGridLines="0" tabSelected="1" zoomScaleNormal="100" zoomScalePageLayoutView="140" workbookViewId="0">
      <pane ySplit="9" topLeftCell="A10" activePane="bottomLeft" state="frozen"/>
      <selection pane="bottomLeft" activeCell="D10" sqref="D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21</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6" t="s">
        <v>147</v>
      </c>
      <c r="D4" s="77"/>
      <c r="E4" s="5"/>
      <c r="F4" s="41" t="s">
        <v>55</v>
      </c>
      <c r="G4" s="40" t="s">
        <v>56</v>
      </c>
      <c r="H4" s="42"/>
      <c r="I4" s="42"/>
      <c r="J4" s="16"/>
      <c r="K4" s="16"/>
    </row>
    <row r="5" spans="1:16" ht="16.5" thickBot="1" x14ac:dyDescent="0.3">
      <c r="A5" s="1"/>
      <c r="B5" s="6" t="s">
        <v>1</v>
      </c>
      <c r="C5" s="78" t="s">
        <v>148</v>
      </c>
      <c r="D5" s="79"/>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168</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66" t="s">
        <v>6</v>
      </c>
      <c r="K9" s="21" t="s">
        <v>7</v>
      </c>
    </row>
    <row r="10" spans="1:16" s="12" customFormat="1" ht="282.75" customHeight="1" x14ac:dyDescent="0.25">
      <c r="A10" s="98" t="s">
        <v>142</v>
      </c>
      <c r="B10" s="99" t="s">
        <v>149</v>
      </c>
      <c r="C10" s="100" t="str">
        <f>IF(OR(B10&lt;&gt;"",J10&lt;&gt;""),IF($G$4="Recurso",CONCATENATE($G$4," ",$G$5),$G$4),"")</f>
        <v>Recurso M5A</v>
      </c>
      <c r="D10" s="101" t="s">
        <v>145</v>
      </c>
      <c r="E10" s="101" t="s">
        <v>146</v>
      </c>
      <c r="F10" s="101" t="str">
        <f t="shared" ref="F10" si="0">IF(OR(B10&lt;&gt;"",J10&lt;&gt;""),CONCATENATE($C$7,"_",$A10,IF($G$4="Cuaderno de Estudio","_small",CONCATENATE(IF(I10="","","n"),IF(LEFT($G$5,1)="F",".jpg",".png")))),"")</f>
        <v>MA_11_02_REC130_IMG01n.png</v>
      </c>
      <c r="G10" s="101" t="str">
        <f>IF(F10&lt;&gt;"",IF($G$4="Recurso",IF(LEFT($G$5,1)="M",VLOOKUP($G$5,'Definición técnica de imagenes'!$A$3:$G$17,5,FALSE),IF($G$5="F1",'Definición técnica de imagenes'!$E$15,'Definición técnica de imagenes'!$F$13)),'Definición técnica de imagenes'!$E$16),"")</f>
        <v>286 x 286 px</v>
      </c>
      <c r="H10" s="101" t="str">
        <f>IF(AND(I10&lt;&gt;"",I10&lt;&gt;0),IF(OR(B10&lt;&gt;"",J10&lt;&gt;""),CONCATENATE($C$7,"_",$A10,IF($G$4="Cuaderno de Estudio","_zoom",CONCATENATE("a",IF(LEFT($G$5,1)="F",".jpg",".png")))),""),"")</f>
        <v>MA_11_02_REC130_IMG01a.png</v>
      </c>
      <c r="I10" s="101" t="str">
        <f>IF(OR(B10&lt;&gt;"",J10&lt;&gt;""),IF($G$4="Recurso",IF(LEFT($G$5,1)="M",IF(VLOOKUP($G$5,'Definición técnica de imagenes'!$A$3:$G$17,6,FALSE)=0,"",VLOOKUP($G$5,'Definición técnica de imagenes'!$A$3:$G$17,6,FALSE)),IF($G$5="F1","","")),'Definición técnica de imagenes'!$F$16),"")</f>
        <v>500 x 500 px</v>
      </c>
      <c r="J10" s="102"/>
      <c r="K10" s="103" t="s">
        <v>150</v>
      </c>
    </row>
    <row r="11" spans="1:16" s="12" customFormat="1" ht="147.75" customHeight="1" x14ac:dyDescent="0.25">
      <c r="A11" s="98" t="s">
        <v>151</v>
      </c>
      <c r="B11" s="99" t="s">
        <v>149</v>
      </c>
      <c r="C11" s="100" t="str">
        <f t="shared" ref="C11:C15" si="1">IF(OR(B11&lt;&gt;"",J11&lt;&gt;""),IF($G$4="Recurso",CONCATENATE($G$4," ",$G$5),$G$4),"")</f>
        <v>Recurso M5A</v>
      </c>
      <c r="D11" s="101" t="s">
        <v>145</v>
      </c>
      <c r="E11" s="101" t="s">
        <v>146</v>
      </c>
      <c r="F11" s="101" t="str">
        <f t="shared" ref="F11:F15" si="2">IF(OR(B11&lt;&gt;"",J11&lt;&gt;""),CONCATENATE($C$7,"_",$A11,IF($G$4="Cuaderno de Estudio","_small",CONCATENATE(IF(I11="","","n"),IF(LEFT($G$5,1)="F",".jpg",".png")))),"")</f>
        <v>MA_11_02_REC130_IMG02n.png</v>
      </c>
      <c r="G11" s="101" t="str">
        <f>IF(F11&lt;&gt;"",IF($G$4="Recurso",IF(LEFT($G$5,1)="M",VLOOKUP($G$5,'Definición técnica de imagenes'!$A$3:$G$17,5,FALSE),IF($G$5="F1",'Definición técnica de imagenes'!$E$15,'Definición técnica de imagenes'!$F$13)),'Definición técnica de imagenes'!$E$16),"")</f>
        <v>286 x 286 px</v>
      </c>
      <c r="H11" s="101" t="str">
        <f t="shared" ref="H11:H15" si="3">IF(AND(I11&lt;&gt;"",I11&lt;&gt;0),IF(OR(B11&lt;&gt;"",J11&lt;&gt;""),CONCATENATE($C$7,"_",$A11,IF($G$4="Cuaderno de Estudio","_zoom",CONCATENATE("a",IF(LEFT($G$5,1)="F",".jpg",".png")))),""),"")</f>
        <v>MA_11_02_REC130_IMG02a.png</v>
      </c>
      <c r="I11" s="101" t="str">
        <f>IF(OR(B11&lt;&gt;"",J11&lt;&gt;""),IF($G$4="Recurso",IF(LEFT($G$5,1)="M",IF(VLOOKUP($G$5,'Definición técnica de imagenes'!$A$3:$G$17,6,FALSE)=0,"",VLOOKUP($G$5,'Definición técnica de imagenes'!$A$3:$G$17,6,FALSE)),IF($G$5="F1","","")),'Definición técnica de imagenes'!$F$16),"")</f>
        <v>500 x 500 px</v>
      </c>
      <c r="J11" s="102"/>
      <c r="K11" s="103" t="s">
        <v>156</v>
      </c>
    </row>
    <row r="12" spans="1:16" s="12" customFormat="1" ht="147.75" customHeight="1" x14ac:dyDescent="0.25">
      <c r="A12" s="98" t="s">
        <v>152</v>
      </c>
      <c r="B12" s="99" t="s">
        <v>149</v>
      </c>
      <c r="C12" s="100" t="str">
        <f t="shared" si="1"/>
        <v>Recurso M5A</v>
      </c>
      <c r="D12" s="101" t="s">
        <v>145</v>
      </c>
      <c r="E12" s="101" t="s">
        <v>146</v>
      </c>
      <c r="F12" s="101" t="str">
        <f t="shared" si="2"/>
        <v>MA_11_02_REC130_IMG03n.png</v>
      </c>
      <c r="G12" s="101" t="str">
        <f>IF(F12&lt;&gt;"",IF($G$4="Recurso",IF(LEFT($G$5,1)="M",VLOOKUP($G$5,'Definición técnica de imagenes'!$A$3:$G$17,5,FALSE),IF($G$5="F1",'Definición técnica de imagenes'!$E$15,'Definición técnica de imagenes'!$F$13)),'Definición técnica de imagenes'!$E$16),"")</f>
        <v>286 x 286 px</v>
      </c>
      <c r="H12" s="101" t="str">
        <f t="shared" si="3"/>
        <v>MA_11_02_REC130_IMG03a.png</v>
      </c>
      <c r="I12" s="101" t="str">
        <f>IF(OR(B12&lt;&gt;"",J12&lt;&gt;""),IF($G$4="Recurso",IF(LEFT($G$5,1)="M",IF(VLOOKUP($G$5,'Definición técnica de imagenes'!$A$3:$G$17,6,FALSE)=0,"",VLOOKUP($G$5,'Definición técnica de imagenes'!$A$3:$G$17,6,FALSE)),IF($G$5="F1","","")),'Definición técnica de imagenes'!$F$16),"")</f>
        <v>500 x 500 px</v>
      </c>
      <c r="J12" s="102"/>
      <c r="K12" s="104" t="s">
        <v>169</v>
      </c>
    </row>
    <row r="13" spans="1:16" s="12" customFormat="1" ht="133.5" customHeight="1" x14ac:dyDescent="0.25">
      <c r="A13" s="98" t="s">
        <v>153</v>
      </c>
      <c r="B13" s="99" t="s">
        <v>149</v>
      </c>
      <c r="C13" s="100" t="str">
        <f t="shared" si="1"/>
        <v>Recurso M5A</v>
      </c>
      <c r="D13" s="101" t="s">
        <v>145</v>
      </c>
      <c r="E13" s="101" t="s">
        <v>146</v>
      </c>
      <c r="F13" s="101" t="str">
        <f t="shared" si="2"/>
        <v>MA_11_02_REC130_IMG04n.png</v>
      </c>
      <c r="G13" s="101" t="str">
        <f>IF(F13&lt;&gt;"",IF($G$4="Recurso",IF(LEFT($G$5,1)="M",VLOOKUP($G$5,'Definición técnica de imagenes'!$A$3:$G$17,5,FALSE),IF($G$5="F1",'Definición técnica de imagenes'!$E$15,'Definición técnica de imagenes'!$F$13)),'Definición técnica de imagenes'!$E$16),"")</f>
        <v>286 x 286 px</v>
      </c>
      <c r="H13" s="101" t="str">
        <f t="shared" si="3"/>
        <v>MA_11_02_REC130_IMG04a.png</v>
      </c>
      <c r="I13" s="101" t="str">
        <f>IF(OR(B13&lt;&gt;"",J13&lt;&gt;""),IF($G$4="Recurso",IF(LEFT($G$5,1)="M",IF(VLOOKUP($G$5,'Definición técnica de imagenes'!$A$3:$G$17,6,FALSE)=0,"",VLOOKUP($G$5,'Definición técnica de imagenes'!$A$3:$G$17,6,FALSE)),IF($G$5="F1","","")),'Definición técnica de imagenes'!$F$16),"")</f>
        <v>500 x 500 px</v>
      </c>
      <c r="J13" s="105" t="s">
        <v>157</v>
      </c>
      <c r="K13" s="105" t="s">
        <v>157</v>
      </c>
    </row>
    <row r="14" spans="1:16" s="12" customFormat="1" ht="218.25" customHeight="1" x14ac:dyDescent="0.25">
      <c r="A14" s="98" t="s">
        <v>154</v>
      </c>
      <c r="B14" s="99" t="s">
        <v>149</v>
      </c>
      <c r="C14" s="100" t="str">
        <f t="shared" si="1"/>
        <v>Recurso M5A</v>
      </c>
      <c r="D14" s="101" t="s">
        <v>145</v>
      </c>
      <c r="E14" s="101" t="s">
        <v>146</v>
      </c>
      <c r="F14" s="101" t="str">
        <f t="shared" si="2"/>
        <v>MA_11_02_REC130_IMG05n.png</v>
      </c>
      <c r="G14" s="101" t="str">
        <f>IF(F14&lt;&gt;"",IF($G$4="Recurso",IF(LEFT($G$5,1)="M",VLOOKUP($G$5,'Definición técnica de imagenes'!$A$3:$G$17,5,FALSE),IF($G$5="F1",'Definición técnica de imagenes'!$E$15,'Definición técnica de imagenes'!$F$13)),'Definición técnica de imagenes'!$E$16),"")</f>
        <v>286 x 286 px</v>
      </c>
      <c r="H14" s="101" t="str">
        <f t="shared" si="3"/>
        <v>MA_11_02_REC130_IMG05a.png</v>
      </c>
      <c r="I14" s="101" t="str">
        <f>IF(OR(B14&lt;&gt;"",J14&lt;&gt;""),IF($G$4="Recurso",IF(LEFT($G$5,1)="M",IF(VLOOKUP($G$5,'Definición técnica de imagenes'!$A$3:$G$17,6,FALSE)=0,"",VLOOKUP($G$5,'Definición técnica de imagenes'!$A$3:$G$17,6,FALSE)),IF($G$5="F1","","")),'Definición técnica de imagenes'!$F$16),"")</f>
        <v>500 x 500 px</v>
      </c>
      <c r="J14" s="101"/>
      <c r="K14" s="104" t="s">
        <v>158</v>
      </c>
    </row>
    <row r="15" spans="1:16" s="12" customFormat="1" ht="180.75" customHeight="1" x14ac:dyDescent="0.25">
      <c r="A15" s="98" t="s">
        <v>155</v>
      </c>
      <c r="B15" s="99" t="s">
        <v>149</v>
      </c>
      <c r="C15" s="100" t="str">
        <f t="shared" si="1"/>
        <v>Recurso M5A</v>
      </c>
      <c r="D15" s="101" t="s">
        <v>145</v>
      </c>
      <c r="E15" s="101" t="s">
        <v>146</v>
      </c>
      <c r="F15" s="101" t="str">
        <f t="shared" si="2"/>
        <v>MA_11_02_REC130_IMG06n.png</v>
      </c>
      <c r="G15" s="101" t="str">
        <f>IF(F15&lt;&gt;"",IF($G$4="Recurso",IF(LEFT($G$5,1)="M",VLOOKUP($G$5,'Definición técnica de imagenes'!$A$3:$G$17,5,FALSE),IF($G$5="F1",'Definición técnica de imagenes'!$E$15,'Definición técnica de imagenes'!$F$13)),'Definición técnica de imagenes'!$E$16),"")</f>
        <v>286 x 286 px</v>
      </c>
      <c r="H15" s="101" t="str">
        <f t="shared" si="3"/>
        <v>MA_11_02_REC130_IMG06a.png</v>
      </c>
      <c r="I15" s="101" t="str">
        <f>IF(OR(B15&lt;&gt;"",J15&lt;&gt;""),IF($G$4="Recurso",IF(LEFT($G$5,1)="M",IF(VLOOKUP($G$5,'Definición técnica de imagenes'!$A$3:$G$17,6,FALSE)=0,"",VLOOKUP($G$5,'Definición técnica de imagenes'!$A$3:$G$17,6,FALSE)),IF($G$5="F1","","")),'Definición técnica de imagenes'!$F$16),"")</f>
        <v>500 x 500 px</v>
      </c>
      <c r="J15" s="101"/>
      <c r="K15" s="105" t="s">
        <v>159</v>
      </c>
    </row>
    <row r="16" spans="1:16" s="12" customFormat="1" ht="156" customHeight="1" x14ac:dyDescent="0.25">
      <c r="A16" s="98" t="s">
        <v>162</v>
      </c>
      <c r="B16" s="99" t="s">
        <v>149</v>
      </c>
      <c r="C16" s="100" t="str">
        <f t="shared" ref="C16:C18" si="4">IF(OR(B16&lt;&gt;"",J16&lt;&gt;""),IF($G$4="Recurso",CONCATENATE($G$4," ",$G$5),$G$4),"")</f>
        <v>Recurso M5A</v>
      </c>
      <c r="D16" s="101" t="s">
        <v>145</v>
      </c>
      <c r="E16" s="101" t="s">
        <v>146</v>
      </c>
      <c r="F16" s="101" t="str">
        <f t="shared" ref="F16:F18" si="5">IF(OR(B16&lt;&gt;"",J16&lt;&gt;""),CONCATENATE($C$7,"_",$A16,IF($G$4="Cuaderno de Estudio","_small",CONCATENATE(IF(I16="","","n"),IF(LEFT($G$5,1)="F",".jpg",".png")))),"")</f>
        <v>MA_11_02_REC130_IMG07n.png</v>
      </c>
      <c r="G16" s="101" t="str">
        <f>IF(F16&lt;&gt;"",IF($G$4="Recurso",IF(LEFT($G$5,1)="M",VLOOKUP($G$5,'Definición técnica de imagenes'!$A$3:$G$17,5,FALSE),IF($G$5="F1",'Definición técnica de imagenes'!$E$15,'Definición técnica de imagenes'!$F$13)),'Definición técnica de imagenes'!$E$16),"")</f>
        <v>286 x 286 px</v>
      </c>
      <c r="H16" s="101" t="str">
        <f t="shared" ref="H16:H18" si="6">IF(AND(I16&lt;&gt;"",I16&lt;&gt;0),IF(OR(B16&lt;&gt;"",J16&lt;&gt;""),CONCATENATE($C$7,"_",$A16,IF($G$4="Cuaderno de Estudio","_zoom",CONCATENATE("a",IF(LEFT($G$5,1)="F",".jpg",".png")))),""),"")</f>
        <v>MA_11_02_REC130_IMG07a.png</v>
      </c>
      <c r="I16" s="101" t="str">
        <f>IF(OR(B16&lt;&gt;"",J16&lt;&gt;""),IF($G$4="Recurso",IF(LEFT($G$5,1)="M",IF(VLOOKUP($G$5,'Definición técnica de imagenes'!$A$3:$G$17,6,FALSE)=0,"",VLOOKUP($G$5,'Definición técnica de imagenes'!$A$3:$G$17,6,FALSE)),IF($G$5="F1","","")),'Definición técnica de imagenes'!$F$16),"")</f>
        <v>500 x 500 px</v>
      </c>
      <c r="J16" s="101"/>
      <c r="K16" s="104" t="s">
        <v>160</v>
      </c>
    </row>
    <row r="17" spans="1:11" s="12" customFormat="1" ht="184.5" customHeight="1" x14ac:dyDescent="0.25">
      <c r="A17" s="98" t="s">
        <v>163</v>
      </c>
      <c r="B17" s="99" t="s">
        <v>149</v>
      </c>
      <c r="C17" s="100" t="str">
        <f t="shared" si="4"/>
        <v>Recurso M5A</v>
      </c>
      <c r="D17" s="101" t="s">
        <v>145</v>
      </c>
      <c r="E17" s="101" t="s">
        <v>146</v>
      </c>
      <c r="F17" s="101" t="str">
        <f t="shared" si="5"/>
        <v>MA_11_02_REC130_IMG08n.png</v>
      </c>
      <c r="G17" s="101" t="str">
        <f>IF(F17&lt;&gt;"",IF($G$4="Recurso",IF(LEFT($G$5,1)="M",VLOOKUP($G$5,'Definición técnica de imagenes'!$A$3:$G$17,5,FALSE),IF($G$5="F1",'Definición técnica de imagenes'!$E$15,'Definición técnica de imagenes'!$F$13)),'Definición técnica de imagenes'!$E$16),"")</f>
        <v>286 x 286 px</v>
      </c>
      <c r="H17" s="101" t="str">
        <f t="shared" si="6"/>
        <v>MA_11_02_REC130_IMG08a.png</v>
      </c>
      <c r="I17" s="101" t="str">
        <f>IF(OR(B17&lt;&gt;"",J17&lt;&gt;""),IF($G$4="Recurso",IF(LEFT($G$5,1)="M",IF(VLOOKUP($G$5,'Definición técnica de imagenes'!$A$3:$G$17,6,FALSE)=0,"",VLOOKUP($G$5,'Definición técnica de imagenes'!$A$3:$G$17,6,FALSE)),IF($G$5="F1","","")),'Definición técnica de imagenes'!$F$16),"")</f>
        <v>500 x 500 px</v>
      </c>
      <c r="J17" s="101"/>
      <c r="K17" s="104" t="s">
        <v>161</v>
      </c>
    </row>
    <row r="18" spans="1:11" s="12" customFormat="1" ht="126.75" customHeight="1" x14ac:dyDescent="0.25">
      <c r="A18" s="98" t="s">
        <v>164</v>
      </c>
      <c r="B18" s="99" t="s">
        <v>149</v>
      </c>
      <c r="C18" s="100" t="str">
        <f t="shared" si="4"/>
        <v>Recurso M5A</v>
      </c>
      <c r="D18" s="101" t="s">
        <v>145</v>
      </c>
      <c r="E18" s="101" t="s">
        <v>146</v>
      </c>
      <c r="F18" s="101" t="str">
        <f t="shared" si="5"/>
        <v>MA_11_02_REC130_IMG09n.png</v>
      </c>
      <c r="G18" s="101" t="str">
        <f>IF(F18&lt;&gt;"",IF($G$4="Recurso",IF(LEFT($G$5,1)="M",VLOOKUP($G$5,'Definición técnica de imagenes'!$A$3:$G$17,5,FALSE),IF($G$5="F1",'Definición técnica de imagenes'!$E$15,'Definición técnica de imagenes'!$F$13)),'Definición técnica de imagenes'!$E$16),"")</f>
        <v>286 x 286 px</v>
      </c>
      <c r="H18" s="101" t="str">
        <f t="shared" si="6"/>
        <v>MA_11_02_REC130_IMG09a.png</v>
      </c>
      <c r="I18" s="101" t="str">
        <f>IF(OR(B18&lt;&gt;"",J18&lt;&gt;""),IF($G$4="Recurso",IF(LEFT($G$5,1)="M",IF(VLOOKUP($G$5,'Definición técnica de imagenes'!$A$3:$G$17,6,FALSE)=0,"",VLOOKUP($G$5,'Definición técnica de imagenes'!$A$3:$G$17,6,FALSE)),IF($G$5="F1","","")),'Definición técnica de imagenes'!$F$16),"")</f>
        <v>500 x 500 px</v>
      </c>
      <c r="J18" s="101"/>
      <c r="K18" s="104" t="s">
        <v>165</v>
      </c>
    </row>
    <row r="19" spans="1:11" s="12" customFormat="1" ht="168.75" customHeight="1" x14ac:dyDescent="0.25">
      <c r="A19" s="98" t="s">
        <v>166</v>
      </c>
      <c r="B19" s="99" t="s">
        <v>149</v>
      </c>
      <c r="C19" s="100" t="str">
        <f t="shared" ref="C19" si="7">IF(OR(B19&lt;&gt;"",J19&lt;&gt;""),IF($G$4="Recurso",CONCATENATE($G$4," ",$G$5),$G$4),"")</f>
        <v>Recurso M5A</v>
      </c>
      <c r="D19" s="101" t="s">
        <v>145</v>
      </c>
      <c r="E19" s="101" t="s">
        <v>146</v>
      </c>
      <c r="F19" s="101" t="str">
        <f t="shared" ref="F19" si="8">IF(OR(B19&lt;&gt;"",J19&lt;&gt;""),CONCATENATE($C$7,"_",$A19,IF($G$4="Cuaderno de Estudio","_small",CONCATENATE(IF(I19="","","n"),IF(LEFT($G$5,1)="F",".jpg",".png")))),"")</f>
        <v>MA_11_02_REC130_IMG10n.png</v>
      </c>
      <c r="G19" s="101" t="str">
        <f>IF(F19&lt;&gt;"",IF($G$4="Recurso",IF(LEFT($G$5,1)="M",VLOOKUP($G$5,'Definición técnica de imagenes'!$A$3:$G$17,5,FALSE),IF($G$5="F1",'Definición técnica de imagenes'!$E$15,'Definición técnica de imagenes'!$F$13)),'Definición técnica de imagenes'!$E$16),"")</f>
        <v>286 x 286 px</v>
      </c>
      <c r="H19" s="101" t="str">
        <f t="shared" ref="H19" si="9">IF(AND(I19&lt;&gt;"",I19&lt;&gt;0),IF(OR(B19&lt;&gt;"",J19&lt;&gt;""),CONCATENATE($C$7,"_",$A19,IF($G$4="Cuaderno de Estudio","_zoom",CONCATENATE("a",IF(LEFT($G$5,1)="F",".jpg",".png")))),""),"")</f>
        <v>MA_11_02_REC130_IMG10a.png</v>
      </c>
      <c r="I19" s="101" t="str">
        <f>IF(OR(B19&lt;&gt;"",J19&lt;&gt;""),IF($G$4="Recurso",IF(LEFT($G$5,1)="M",IF(VLOOKUP($G$5,'Definición técnica de imagenes'!$A$3:$G$17,6,FALSE)=0,"",VLOOKUP($G$5,'Definición técnica de imagenes'!$A$3:$G$17,6,FALSE)),IF($G$5="F1","","")),'Definición técnica de imagenes'!$F$16),"")</f>
        <v>500 x 500 px</v>
      </c>
      <c r="J19" s="101"/>
      <c r="K19" s="104" t="s">
        <v>167</v>
      </c>
    </row>
    <row r="20" spans="1:11" s="12" customFormat="1" x14ac:dyDescent="0.25">
      <c r="A20" s="13"/>
      <c r="B20" s="22"/>
      <c r="C20" s="22"/>
      <c r="D20" s="14"/>
      <c r="E20" s="14"/>
      <c r="F20" s="14"/>
      <c r="G20" s="14"/>
      <c r="H20" s="14"/>
      <c r="I20" s="14"/>
      <c r="J20" s="14"/>
      <c r="K20" s="15"/>
    </row>
    <row r="21" spans="1:11" s="12" customFormat="1" x14ac:dyDescent="0.25">
      <c r="A21" s="13"/>
      <c r="B21" s="13"/>
      <c r="C21" s="13"/>
      <c r="D21" s="14"/>
      <c r="E21" s="14"/>
      <c r="F21" s="14"/>
      <c r="G21" s="14"/>
      <c r="H21" s="14"/>
      <c r="I21" s="14"/>
      <c r="J21" s="14"/>
      <c r="K21" s="15"/>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t="str">
        <f t="shared" ref="F57:F67" si="10">IF(OR(B57&lt;&gt;"",J57&lt;&gt;""),CONCATENATE($C$7,"_",$A57,IF($G$4="Cuaderno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 t="shared" ref="H57:H67" si="11">IF(AND(I57&lt;&gt;"",I57&lt;&gt;0),IF(OR(B57&lt;&gt;"",J57&lt;&gt;""),CONCATENATE($C$7,"_",$A57,IF($G$4="Cuaderno de Estudio","_zoom",CONCATENATE("a",IF(LEFT($G$5,1)="F",".jpg",".png")))),""),"")</f>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0"/>
        <v/>
      </c>
      <c r="G58" s="14" t="str">
        <f>IF(F58&lt;&gt;"",IF($G$4="Recurso",IF(LEFT($G$5,1)="M",VLOOKUP($G$5,'Definición técnica de imagenes'!$A$3:$G$17,5,FALSE),IF($G$5="F1",'Definición técnica de imagenes'!$E$15,'Definición técnica de imagenes'!$F$13)),'Definición técnica de imagenes'!$E$16),"")</f>
        <v/>
      </c>
      <c r="H58" s="14" t="str">
        <f t="shared" si="1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0"/>
        <v/>
      </c>
      <c r="G59" s="14" t="str">
        <f>IF(F59&lt;&gt;"",IF($G$4="Recurso",IF(LEFT($G$5,1)="M",VLOOKUP($G$5,'Definición técnica de imagenes'!$A$3:$G$17,5,FALSE),IF($G$5="F1",'Definición técnica de imagenes'!$E$15,'Definición técnica de imagenes'!$F$13)),'Definición técnica de imagenes'!$E$16),"")</f>
        <v/>
      </c>
      <c r="H59" s="14" t="str">
        <f t="shared" si="1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0"/>
        <v/>
      </c>
      <c r="G60" s="14" t="str">
        <f>IF(F60&lt;&gt;"",IF($G$4="Recurso",IF(LEFT($G$5,1)="M",VLOOKUP($G$5,'Definición técnica de imagenes'!$A$3:$G$17,5,FALSE),IF($G$5="F1",'Definición técnica de imagenes'!$E$15,'Definición técnica de imagenes'!$F$13)),'Definición técnica de imagenes'!$E$16),"")</f>
        <v/>
      </c>
      <c r="H60" s="14" t="str">
        <f t="shared" si="1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0"/>
        <v/>
      </c>
      <c r="G61" s="14" t="str">
        <f>IF(F61&lt;&gt;"",IF($G$4="Recurso",IF(LEFT($G$5,1)="M",VLOOKUP($G$5,'Definición técnica de imagenes'!$A$3:$G$17,5,FALSE),IF($G$5="F1",'Definición técnica de imagenes'!$E$15,'Definición técnica de imagenes'!$F$13)),'Definición técnica de imagenes'!$E$16),"")</f>
        <v/>
      </c>
      <c r="H61" s="14" t="str">
        <f t="shared" si="1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0"/>
        <v/>
      </c>
      <c r="G62" s="14" t="str">
        <f>IF(F62&lt;&gt;"",IF($G$4="Recurso",IF(LEFT($G$5,1)="M",VLOOKUP($G$5,'Definición técnica de imagenes'!$A$3:$G$17,5,FALSE),IF($G$5="F1",'Definición técnica de imagenes'!$E$15,'Definición técnica de imagenes'!$F$13)),'Definición técnica de imagenes'!$E$16),"")</f>
        <v/>
      </c>
      <c r="H62" s="14" t="str">
        <f t="shared" si="1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0"/>
        <v/>
      </c>
      <c r="G63" s="14" t="str">
        <f>IF(F63&lt;&gt;"",IF($G$4="Recurso",IF(LEFT($G$5,1)="M",VLOOKUP($G$5,'Definición técnica de imagenes'!$A$3:$G$17,5,FALSE),IF($G$5="F1",'Definición técnica de imagenes'!$E$15,'Definición técnica de imagenes'!$F$13)),'Definición técnica de imagenes'!$E$16),"")</f>
        <v/>
      </c>
      <c r="H63" s="14" t="str">
        <f t="shared" si="1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0"/>
        <v/>
      </c>
      <c r="G64" s="14" t="str">
        <f>IF(F64&lt;&gt;"",IF($G$4="Recurso",IF(LEFT($G$5,1)="M",VLOOKUP($G$5,'Definición técnica de imagenes'!$A$3:$G$17,5,FALSE),IF($G$5="F1",'Definición técnica de imagenes'!$E$15,'Definición técnica de imagenes'!$F$13)),'Definición técnica de imagenes'!$E$16),"")</f>
        <v/>
      </c>
      <c r="H64" s="14" t="str">
        <f t="shared" si="1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0"/>
        <v/>
      </c>
      <c r="G65" s="14" t="str">
        <f>IF(F65&lt;&gt;"",IF($G$4="Recurso",IF(LEFT($G$5,1)="M",VLOOKUP($G$5,'Definición técnica de imagenes'!$A$3:$G$17,5,FALSE),IF($G$5="F1",'Definición técnica de imagenes'!$E$15,'Definición técnica de imagenes'!$F$13)),'Definición técnica de imagenes'!$E$16),"")</f>
        <v/>
      </c>
      <c r="H65" s="14" t="str">
        <f t="shared" si="1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0"/>
        <v/>
      </c>
      <c r="G66" s="14" t="str">
        <f>IF(F66&lt;&gt;"",IF($G$4="Recurso",IF(LEFT($G$5,1)="M",VLOOKUP($G$5,'Definición técnica de imagenes'!$A$3:$G$17,5,FALSE),IF($G$5="F1",'Definición técnica de imagenes'!$E$15,'Definición técnica de imagenes'!$F$13)),'Definición técnica de imagenes'!$E$16),"")</f>
        <v/>
      </c>
      <c r="H66" s="14" t="str">
        <f t="shared" si="1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0"/>
        <v/>
      </c>
      <c r="G67" s="14" t="str">
        <f>IF(F67&lt;&gt;"",IF($G$4="Recurso",IF(LEFT($G$5,1)="M",VLOOKUP($G$5,'Definición técnica de imagenes'!$A$3:$G$17,5,FALSE),IF($G$5="F1",'Definición técnica de imagenes'!$E$15,'Definición técnica de imagenes'!$F$13)),'Definición técnica de imagenes'!$E$16),"")</f>
        <v/>
      </c>
      <c r="H67" s="14" t="str">
        <f t="shared" si="11"/>
        <v/>
      </c>
      <c r="I67" s="14" t="str">
        <f>IF(OR(B67&lt;&gt;"",J67&lt;&gt;""),IF($G$4="Recurso",IF(LEFT($G$5,1)="M",IF(VLOOKUP($G$5,'Definición técnica de imagenes'!$A$3:$G$17,6,FALSE)=0,"",VLOOKUP($G$5,'Definición técnica de imagenes'!$A$3:$G$17,6,FALSE)),IF($G$5="F1","","")),'Definición técnica de imagenes'!$F$16),"")</f>
        <v/>
      </c>
      <c r="J67" s="14"/>
      <c r="K6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7">
      <formula1>"Vertical,Horizontal"</formula1>
    </dataValidation>
    <dataValidation type="list" allowBlank="1" showInputMessage="1" showErrorMessage="1" sqref="D10:D67">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2" t="s">
        <v>38</v>
      </c>
      <c r="B1" s="83"/>
      <c r="C1" s="83"/>
      <c r="D1" s="83"/>
      <c r="E1" s="83"/>
      <c r="F1" s="84"/>
    </row>
    <row r="2" spans="1:11" x14ac:dyDescent="0.25">
      <c r="A2" s="32" t="s">
        <v>42</v>
      </c>
      <c r="B2" s="33"/>
      <c r="C2" s="85" t="s">
        <v>13</v>
      </c>
      <c r="D2" s="86"/>
      <c r="E2" s="87"/>
      <c r="F2" s="34"/>
    </row>
    <row r="3" spans="1:11" ht="63" x14ac:dyDescent="0.25">
      <c r="A3" s="35" t="s">
        <v>43</v>
      </c>
      <c r="B3" s="33"/>
      <c r="C3" s="91" t="s">
        <v>14</v>
      </c>
      <c r="D3" s="92"/>
      <c r="E3" s="93"/>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4" t="str">
        <f>CONCATENATE(H21,"_",I21,"_",J21,"_CO")</f>
        <v>MA_11_02_CO</v>
      </c>
      <c r="E5" s="95"/>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0" t="str">
        <f>CONCATENATE("SolicitudGrafica_",D5,".xls")</f>
        <v>SolicitudGrafica_MA_11_02_CO.xls</v>
      </c>
      <c r="E7" s="80"/>
      <c r="F7" s="81"/>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2" t="s">
        <v>41</v>
      </c>
      <c r="B13" s="83"/>
      <c r="C13" s="83"/>
      <c r="D13" s="83"/>
      <c r="E13" s="83"/>
      <c r="F13" s="84"/>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5" t="s">
        <v>49</v>
      </c>
      <c r="D15" s="86"/>
      <c r="E15" s="86"/>
      <c r="F15" s="87"/>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8" t="str">
        <f>CONCATENATE(H21,"_",I21,"_",J21,"_",K45)</f>
        <v>MA_11_02_REC130</v>
      </c>
      <c r="E17" s="89"/>
      <c r="F17" s="90"/>
      <c r="J17" s="24">
        <v>14</v>
      </c>
      <c r="K17" s="24">
        <v>14</v>
      </c>
    </row>
    <row r="18" spans="1:11" ht="79.5" thickBot="1" x14ac:dyDescent="0.3">
      <c r="A18" s="35" t="s">
        <v>48</v>
      </c>
      <c r="B18" s="33"/>
      <c r="C18" s="64" t="s">
        <v>128</v>
      </c>
      <c r="D18" s="80" t="str">
        <f>CONCATENATE("SolicitudGrafica_",D17,".xls")</f>
        <v>SolicitudGrafica_MA_11_02_REC130.xls</v>
      </c>
      <c r="E18" s="80"/>
      <c r="F18" s="81"/>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6" t="s">
        <v>56</v>
      </c>
      <c r="B1" s="96" t="s">
        <v>63</v>
      </c>
      <c r="C1" s="96" t="s">
        <v>64</v>
      </c>
      <c r="D1" s="96" t="s">
        <v>5</v>
      </c>
      <c r="E1" s="96" t="s">
        <v>65</v>
      </c>
      <c r="F1" s="96" t="s">
        <v>66</v>
      </c>
      <c r="G1" s="96" t="s">
        <v>67</v>
      </c>
      <c r="H1" s="97" t="s">
        <v>68</v>
      </c>
      <c r="I1" s="97"/>
      <c r="J1" s="97"/>
    </row>
    <row r="2" spans="1:11" x14ac:dyDescent="0.25">
      <c r="A2" s="96"/>
      <c r="B2" s="96"/>
      <c r="C2" s="96"/>
      <c r="D2" s="96"/>
      <c r="E2" s="96"/>
      <c r="F2" s="96"/>
      <c r="G2" s="96"/>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2015-05-20T03:48:01Z</dcterms:modified>
</cp:coreProperties>
</file>