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H16" i="1"/>
  <c r="C17" i="1"/>
  <c r="F17" i="1"/>
  <c r="G17" i="1"/>
  <c r="H17" i="1"/>
  <c r="C18" i="1"/>
  <c r="F18" i="1"/>
  <c r="G18" i="1"/>
  <c r="H18"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<sst xmlns="http://schemas.openxmlformats.org/spreadsheetml/2006/main" count="277" uniqueCount="168">
  <si>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</si>
  <si>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</si>
  <si>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</si>
  <si>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</si>
  <si>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</si>
  <si>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</si>
  <si>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</si>
  <si>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</si>
  <si>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</si>
  <si>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</si>
  <si>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</si>
  <si>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</si>
  <si>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</si>
  <si>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</si>
  <si>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</si>
  <si>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</si>
  <si>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</si>
  <si>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</si>
  <si>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</si>
  <si>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</si>
  <si>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</si>
  <si>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</si>
  <si>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</si>
  <si>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</si>
  <si>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</si>
  <si>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</si>
  <si>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</si>
  <si>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</si>
  <si>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</si>
  <si>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</si>
  <si>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</si>
  <si>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</si>
  <si>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</si>
  <si>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</si>
  <si>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</si>
  <si>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</si>
  <si>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</si>
  <si>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</si>
  <si>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</si>
  <si>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</si>
  <si>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</si>
  <si>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</si>
  <si>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</si>
  <si>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</si>
  <si>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</si>
  <si>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</si>
  <si>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</si>
  <si>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</si>
  <si>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</si>
  <si>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</si>
  <si>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</si>
  <si>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</si>
  <si>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</si>
  <si>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</si>
  <si>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</si>
  <si>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</si>
  <si>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</si>
  <si>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</si>
  <si>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</si>
  <si>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</si>
  <si>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</si>
  <si>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</si>
  <si>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</si>
  <si>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</si>
  <si>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</si>
  <si>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</si>
  <si>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</si>
  <si>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</si>
  <si>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</si>
  <si>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</si>
  <si>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</si>
  <si>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</si>
  <si>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</si>
  <si>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</si>
  <si>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</si>
  <si>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</si>
  <si>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</si>
  <si>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</si>
  <si>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</si>
  <si>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</si>
  <si>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</si>
  <si>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</si>
  <si>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</si>
  <si>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</si>
  <si>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</si>
  <si>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</si>
  <si>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</si>
  <si>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</si>
  <si>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</si>
  <si>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</si>
  <si>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</si>
  <si>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</si>
  <si>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</si>
  <si>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</si>
  <si>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</si>
  <si>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</si>
  <si>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</si>
  <si>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</si>
  <si>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</si>
  <si>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</si>
  <si>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</si>
  <si>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</si>
  <si>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</si>
  <si>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</si>
  <si>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</si>
  <si>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</si>
  <si>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</si>
  <si>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</si>
  <si>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</si>
  <si>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</si>
  <si>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</si>
  <si>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</si>
  <si>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</si>
  <si>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</si>
  <si>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</si>
  <si>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</si>
  <si>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</si>
  <si>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</si>
  <si>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</si>
  <si>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</si>
  <si>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</si>
  <si>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</si>
  <si>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</si>
  <si>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</si>
  <si>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</si>
  <si>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</si>
  <si>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</si>
  <si>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</si>
  <si>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</si>
  <si>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</si>
  <si>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</si>
  <si>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</si>
  <si>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</si>
  <si>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</si>
  <si>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</si>
  <si>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</si>
  <si>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</si>
  <si>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</si>
  <si>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</si>
  <si>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</si>
  <si>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</si>
  <si>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</si>
  <si>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</si>
  <si>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</si>
  <si>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</si>
  <si>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</si>
  <si>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</si>
  <si>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</si>
  <si>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</si>
  <si>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</si>
  <si>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</si>
  <si>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</si>
  <si>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</si>
  <si>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</si>
  <si>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</si>
  <si>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</si>
  <si>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</si>
  <si>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</si>
  <si>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 xml:space="preserve"> </t>
  </si>
  <si>
    <t>MA_11_02_REC170</t>
  </si>
  <si>
    <t>Grafica de la funcion cotangente de x, que en el eje X, los valores no vayan de 1 en1, sino que sean pi/2, pi, 3pi/2 y 2pi, tanto en la parte positiva como en el lado negativo   -pi/2, -pi, -3pi/2 y -2p, señalar la asintotas</t>
  </si>
  <si>
    <t>Grafica de la funcion cotangente de x, que en el eje X, los valores no vayan de 1 en1, sino que sean pi/2, pi, 3pi/2 y 2pi, tanto en la parte positiva como en el lado negativo   -pi/2, -pi, -3pi/2 y -2p, señalar la asintotas, es la misma imagen 1</t>
  </si>
  <si>
    <t>La misma IMG01</t>
  </si>
  <si>
    <t>Grafica de la funcion secante de x, que en el eje X, los valores no vayan de 1 en1, sino que sean pi/2, pi, 3pi/2 y 2pi, tanto en la parte positiva como en el lado negativo   -pi/2, -pi, -3pi/2 y -2p, señalar la asintotas</t>
  </si>
  <si>
    <t>La misma IMG04, grafica de f(x)=sec(x)</t>
  </si>
  <si>
    <t>La misma IMG07, grafica de f(x)=csc(x)</t>
  </si>
  <si>
    <t>Grafica de la funcion cosecante de x, que en el eje X, los valores no vayan de 1 en1, sino que sean pi/2, pi, 3pi/2 y 2pi, tanto en la parte positiva como en el lado negativo   -pi/2, -pi, -3pi/2 y -2p, señalar la asintotas OJO:CAMBIAR ETIQUETA</t>
  </si>
  <si>
    <t>CAMBIAR ETIQUETA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</si>
</sst>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0" fillId="0" borderId="0" xfId="0" applyFont="1" applyAlignment="1">
      <alignment vertical="center"/>
    </xf>
    <xf numFmtId="0" fontId="3" fillId="5" borderId="32"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 fillId="9" borderId="0" xfId="0" applyFont="1" applyFill="1" applyBorder="1" applyAlignment="1">
      <alignment wrapText="1"/>
    </xf>
    <xf numFmtId="0" fontId="0" fillId="9" borderId="5" xfId="0" applyFill="1" applyBorder="1"/>
    <xf numFmtId="0" fontId="20" fillId="9" borderId="0" xfId="0" applyFont="1" applyFill="1" applyAlignment="1">
      <alignment vertical="center"/>
    </xf>
    <xf numFmtId="1" fontId="2" fillId="10" borderId="5" xfId="0" applyNumberFormat="1" applyFont="1" applyFill="1" applyBorder="1" applyAlignment="1">
      <alignment vertical="center" wrapText="1"/>
    </xf>
    <xf numFmtId="0" fontId="6" fillId="10" borderId="5" xfId="0" applyFont="1" applyFill="1" applyBorder="1" applyAlignment="1">
      <alignment horizontal="center"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0" fillId="10" borderId="5" xfId="0" applyFill="1" applyBorder="1"/>
    <xf numFmtId="0" fontId="2" fillId="10" borderId="5" xfId="0" applyFont="1" applyFill="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449036</xdr:colOff>
      <xdr:row>9</xdr:row>
      <xdr:rowOff>81643</xdr:rowOff>
    </xdr:from>
    <xdr:to>
      <xdr:col>9</xdr:col>
      <xdr:colOff>5470072</xdr:colOff>
      <xdr:row>9</xdr:row>
      <xdr:rowOff>3156857</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50786" y="2041072"/>
          <a:ext cx="5021036" cy="3075214"/>
        </a:xfrm>
        <a:prstGeom prst="rect">
          <a:avLst/>
        </a:prstGeom>
        <a:noFill/>
        <a:ln>
          <a:noFill/>
        </a:ln>
      </xdr:spPr>
    </xdr:pic>
    <xdr:clientData/>
  </xdr:twoCellAnchor>
  <xdr:twoCellAnchor editAs="oneCell">
    <xdr:from>
      <xdr:col>9</xdr:col>
      <xdr:colOff>381000</xdr:colOff>
      <xdr:row>10</xdr:row>
      <xdr:rowOff>204107</xdr:rowOff>
    </xdr:from>
    <xdr:to>
      <xdr:col>9</xdr:col>
      <xdr:colOff>5402036</xdr:colOff>
      <xdr:row>10</xdr:row>
      <xdr:rowOff>3279321</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0" y="5755821"/>
          <a:ext cx="5021036" cy="3075214"/>
        </a:xfrm>
        <a:prstGeom prst="rect">
          <a:avLst/>
        </a:prstGeom>
        <a:noFill/>
        <a:ln>
          <a:noFill/>
        </a:ln>
      </xdr:spPr>
    </xdr:pic>
    <xdr:clientData/>
  </xdr:twoCellAnchor>
  <xdr:twoCellAnchor editAs="oneCell">
    <xdr:from>
      <xdr:col>9</xdr:col>
      <xdr:colOff>1143000</xdr:colOff>
      <xdr:row>12</xdr:row>
      <xdr:rowOff>231322</xdr:rowOff>
    </xdr:from>
    <xdr:to>
      <xdr:col>9</xdr:col>
      <xdr:colOff>4722495</xdr:colOff>
      <xdr:row>12</xdr:row>
      <xdr:rowOff>2256337</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44750" y="11253108"/>
          <a:ext cx="3579495" cy="2025015"/>
        </a:xfrm>
        <a:prstGeom prst="rect">
          <a:avLst/>
        </a:prstGeom>
        <a:noFill/>
        <a:ln>
          <a:noFill/>
        </a:ln>
      </xdr:spPr>
    </xdr:pic>
    <xdr:clientData/>
  </xdr:twoCellAnchor>
  <xdr:twoCellAnchor editAs="oneCell">
    <xdr:from>
      <xdr:col>9</xdr:col>
      <xdr:colOff>925286</xdr:colOff>
      <xdr:row>15</xdr:row>
      <xdr:rowOff>176893</xdr:rowOff>
    </xdr:from>
    <xdr:to>
      <xdr:col>9</xdr:col>
      <xdr:colOff>4504781</xdr:colOff>
      <xdr:row>15</xdr:row>
      <xdr:rowOff>2201908</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27036" y="18233572"/>
          <a:ext cx="3579495" cy="20250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zoomScale="70" zoomScaleNormal="70" zoomScalePageLayoutView="140" workbookViewId="0">
      <pane ySplit="9" topLeftCell="A19" activePane="bottomLeft" state="frozen"/>
      <selection pane="bottomLeft" activeCell="C19" sqref="C19"/>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8" t="s">
        <v>21</v>
      </c>
      <c r="D2" s="79"/>
      <c r="F2" s="71" t="s">
        <v>0</v>
      </c>
      <c r="G2" s="72"/>
      <c r="H2" s="42"/>
      <c r="I2" s="42"/>
      <c r="J2" s="16"/>
    </row>
    <row r="3" spans="1:16" ht="15.75" x14ac:dyDescent="0.25">
      <c r="A3" s="1"/>
      <c r="B3" s="4" t="s">
        <v>8</v>
      </c>
      <c r="C3" s="80">
        <v>11</v>
      </c>
      <c r="D3" s="81"/>
      <c r="F3" s="73"/>
      <c r="G3" s="74"/>
      <c r="H3" s="42"/>
      <c r="I3" s="42"/>
      <c r="J3" s="16"/>
    </row>
    <row r="4" spans="1:16" ht="16.5" x14ac:dyDescent="0.3">
      <c r="A4" s="1"/>
      <c r="B4" s="4" t="s">
        <v>54</v>
      </c>
      <c r="C4" s="80" t="s">
        <v>147</v>
      </c>
      <c r="D4" s="81"/>
      <c r="E4" s="5"/>
      <c r="F4" s="41" t="s">
        <v>55</v>
      </c>
      <c r="G4" s="40" t="s">
        <v>56</v>
      </c>
      <c r="H4" s="42"/>
      <c r="I4" s="42"/>
      <c r="J4" s="16"/>
      <c r="K4" s="16"/>
    </row>
    <row r="5" spans="1:16" ht="16.5" thickBot="1" x14ac:dyDescent="0.3">
      <c r="A5" s="1"/>
      <c r="B5" s="6" t="s">
        <v>1</v>
      </c>
      <c r="C5" s="82" t="s">
        <v>148</v>
      </c>
      <c r="D5" s="83"/>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159</v>
      </c>
      <c r="D7" s="25"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70" t="s">
        <v>121</v>
      </c>
      <c r="J9" s="68" t="s">
        <v>6</v>
      </c>
      <c r="K9" s="21" t="s">
        <v>7</v>
      </c>
    </row>
    <row r="10" spans="1:16" s="12" customFormat="1" ht="282.75" customHeight="1" x14ac:dyDescent="0.25">
      <c r="A10" s="102" t="s">
        <v>142</v>
      </c>
      <c r="B10" s="103" t="s">
        <v>149</v>
      </c>
      <c r="C10" s="104" t="str">
        <f>IF(OR(B10&lt;&gt;"",K10&lt;&gt;""),IF($G$4="Recurso",CONCATENATE($G$4," ",$G$5),$G$4),"")</f>
        <v>Recurso M5A</v>
      </c>
      <c r="D10" s="105" t="s">
        <v>145</v>
      </c>
      <c r="E10" s="105" t="s">
        <v>146</v>
      </c>
      <c r="F10" s="105" t="str">
        <f>IF(OR(B10&lt;&gt;"",K10&lt;&gt;""),CONCATENATE($C$7,"_",$A10,IF($G$4="Cuaderno de Estudio","_small",CONCATENATE(IF(I10="","","n"),IF(LEFT($G$5,1)="F",".jpg",".png")))),"")</f>
        <v>MA_11_02_REC170_IMG01n.png</v>
      </c>
      <c r="G10" s="105" t="str">
        <f>IF(F10&lt;&gt;"",IF($G$4="Recurso",IF(LEFT($G$5,1)="M",VLOOKUP($G$5,'Definición técnica de imagenes'!$A$3:$G$17,5,FALSE),IF($G$5="F1",'Definición técnica de imagenes'!$E$15,'Definición técnica de imagenes'!$F$13)),'Definición técnica de imagenes'!$E$16),"")</f>
        <v>286 x 286 px</v>
      </c>
      <c r="H10" s="105" t="str">
        <f>IF(AND(I10&lt;&gt;"",I10&lt;&gt;0),IF(OR(B10&lt;&gt;"",K10&lt;&gt;""),CONCATENATE($C$7,"_",$A10,IF($G$4="Cuaderno de Estudio","_zoom",CONCATENATE("a",IF(LEFT($G$5,1)="F",".jpg",".png")))),""),"")</f>
        <v>MA_11_02_REC170_IMG01a.png</v>
      </c>
      <c r="I10" s="105" t="s">
        <v>158</v>
      </c>
      <c r="J10" s="106"/>
      <c r="K10" s="107" t="s">
        <v>160</v>
      </c>
    </row>
    <row r="11" spans="1:16" s="12" customFormat="1" ht="282.75" customHeight="1" x14ac:dyDescent="0.25">
      <c r="A11" s="102" t="s">
        <v>150</v>
      </c>
      <c r="B11" s="103" t="s">
        <v>149</v>
      </c>
      <c r="C11" s="104" t="str">
        <f t="shared" ref="C11:C18" si="0">IF(OR(B11&lt;&gt;"",J11&lt;&gt;""),IF($G$4="Recurso",CONCATENATE($G$4," ",$G$5),$G$4),"")</f>
        <v>Recurso M5A</v>
      </c>
      <c r="D11" s="105" t="s">
        <v>145</v>
      </c>
      <c r="E11" s="105" t="s">
        <v>146</v>
      </c>
      <c r="F11" s="105" t="str">
        <f t="shared" ref="F11:F18" si="1">IF(OR(B11&lt;&gt;"",J11&lt;&gt;""),CONCATENATE($C$7,"_",$A11,IF($G$4="Cuaderno de Estudio","_small",CONCATENATE(IF(I11="","","n"),IF(LEFT($G$5,1)="F",".jpg",".png")))),"")</f>
        <v>MA_11_02_REC170_IMG02n.png</v>
      </c>
      <c r="G11" s="105" t="str">
        <f>IF(F11&lt;&gt;"",IF($G$4="Recurso",IF(LEFT($G$5,1)="M",VLOOKUP($G$5,'Definición técnica de imagenes'!$A$3:$G$17,5,FALSE),IF($G$5="F1",'Definición técnica de imagenes'!$E$15,'Definición técnica de imagenes'!$F$13)),'Definición técnica de imagenes'!$E$16),"")</f>
        <v>286 x 286 px</v>
      </c>
      <c r="H11" s="105" t="str">
        <f t="shared" ref="H11:H18" si="2">IF(AND(I11&lt;&gt;"",I11&lt;&gt;0),IF(OR(B11&lt;&gt;"",J11&lt;&gt;""),CONCATENATE($C$7,"_",$A11,IF($G$4="Cuaderno de Estudio","_zoom",CONCATENATE("a",IF(LEFT($G$5,1)="F",".jpg",".png")))),""),"")</f>
        <v>MA_11_02_REC170_IMG02a.png</v>
      </c>
      <c r="I11" s="105" t="s">
        <v>158</v>
      </c>
      <c r="J11" s="107"/>
      <c r="K11" s="107" t="s">
        <v>161</v>
      </c>
    </row>
    <row r="12" spans="1:16" s="12" customFormat="1" ht="147.75" customHeight="1" x14ac:dyDescent="0.25">
      <c r="A12" s="13" t="s">
        <v>151</v>
      </c>
      <c r="B12" s="67" t="s">
        <v>149</v>
      </c>
      <c r="C12" s="22" t="str">
        <f t="shared" si="0"/>
        <v>Recurso M5A</v>
      </c>
      <c r="D12" s="14" t="s">
        <v>145</v>
      </c>
      <c r="E12" s="14" t="s">
        <v>146</v>
      </c>
      <c r="F12" s="14" t="str">
        <f t="shared" si="1"/>
        <v>MA_11_02_REC170_IMG03n.png</v>
      </c>
      <c r="G12" s="14" t="str">
        <f>IF(F12&lt;&gt;"",IF($G$4="Recurso",IF(LEFT($G$5,1)="M",VLOOKUP($G$5,'Definición técnica de imagenes'!$A$3:$G$17,5,FALSE),IF($G$5="F1",'Definición técnica de imagenes'!$E$15,'Definición técnica de imagenes'!$F$13)),'Definición técnica de imagenes'!$E$16),"")</f>
        <v>286 x 286 px</v>
      </c>
      <c r="H12" s="14" t="str">
        <f t="shared" si="2"/>
        <v>MA_11_02_REC170_IMG03a.png</v>
      </c>
      <c r="I12" s="14" t="s">
        <v>158</v>
      </c>
      <c r="J12" s="66" t="s">
        <v>162</v>
      </c>
      <c r="K12" s="69"/>
    </row>
    <row r="13" spans="1:16" s="12" customFormat="1" ht="201" customHeight="1" x14ac:dyDescent="0.25">
      <c r="A13" s="102" t="s">
        <v>152</v>
      </c>
      <c r="B13" s="103" t="s">
        <v>149</v>
      </c>
      <c r="C13" s="104" t="str">
        <f t="shared" si="0"/>
        <v>Recurso M5A</v>
      </c>
      <c r="D13" s="105" t="s">
        <v>145</v>
      </c>
      <c r="E13" s="105" t="s">
        <v>146</v>
      </c>
      <c r="F13" s="105" t="str">
        <f t="shared" si="1"/>
        <v>MA_11_02_REC170_IMG04n.png</v>
      </c>
      <c r="G13" s="105" t="str">
        <f>IF(F13&lt;&gt;"",IF($G$4="Recurso",IF(LEFT($G$5,1)="M",VLOOKUP($G$5,'Definición técnica de imagenes'!$A$3:$G$17,5,FALSE),IF($G$5="F1",'Definición técnica de imagenes'!$E$15,'Definición técnica de imagenes'!$F$13)),'Definición técnica de imagenes'!$E$16),"")</f>
        <v>286 x 286 px</v>
      </c>
      <c r="H13" s="105" t="str">
        <f t="shared" si="2"/>
        <v>MA_11_02_REC170_IMG04a.png</v>
      </c>
      <c r="I13" s="105" t="s">
        <v>158</v>
      </c>
      <c r="J13" s="107"/>
      <c r="K13" s="107" t="s">
        <v>163</v>
      </c>
    </row>
    <row r="14" spans="1:16" s="12" customFormat="1" ht="133.5" customHeight="1" x14ac:dyDescent="0.25">
      <c r="A14" s="102" t="s">
        <v>153</v>
      </c>
      <c r="B14" s="103" t="s">
        <v>149</v>
      </c>
      <c r="C14" s="104" t="str">
        <f t="shared" si="0"/>
        <v>Recurso M5A</v>
      </c>
      <c r="D14" s="105" t="s">
        <v>145</v>
      </c>
      <c r="E14" s="105" t="s">
        <v>146</v>
      </c>
      <c r="F14" s="105" t="str">
        <f t="shared" si="1"/>
        <v>MA_11_02_REC170_IMG05n.png</v>
      </c>
      <c r="G14" s="105" t="str">
        <f>IF(F14&lt;&gt;"",IF($G$4="Recurso",IF(LEFT($G$5,1)="M",VLOOKUP($G$5,'Definición técnica de imagenes'!$A$3:$G$17,5,FALSE),IF($G$5="F1",'Definición técnica de imagenes'!$E$15,'Definición técnica de imagenes'!$F$13)),'Definición técnica de imagenes'!$E$16),"")</f>
        <v>286 x 286 px</v>
      </c>
      <c r="H14" s="105" t="str">
        <f t="shared" si="2"/>
        <v>MA_11_02_REC170_IMG05a.png</v>
      </c>
      <c r="I14" s="105" t="s">
        <v>158</v>
      </c>
      <c r="J14" s="107" t="s">
        <v>164</v>
      </c>
      <c r="K14" s="108"/>
    </row>
    <row r="15" spans="1:16" s="12" customFormat="1" ht="218.25" customHeight="1" x14ac:dyDescent="0.25">
      <c r="A15" s="102" t="s">
        <v>154</v>
      </c>
      <c r="B15" s="103" t="s">
        <v>149</v>
      </c>
      <c r="C15" s="104" t="str">
        <f t="shared" si="0"/>
        <v>Recurso M5A</v>
      </c>
      <c r="D15" s="105" t="s">
        <v>145</v>
      </c>
      <c r="E15" s="105" t="s">
        <v>146</v>
      </c>
      <c r="F15" s="105" t="str">
        <f t="shared" si="1"/>
        <v>MA_11_02_REC170_IMG06n.png</v>
      </c>
      <c r="G15" s="105" t="str">
        <f>IF(F15&lt;&gt;"",IF($G$4="Recurso",IF(LEFT($G$5,1)="M",VLOOKUP($G$5,'Definición técnica de imagenes'!$A$3:$G$17,5,FALSE),IF($G$5="F1",'Definición técnica de imagenes'!$E$15,'Definición técnica de imagenes'!$F$13)),'Definición técnica de imagenes'!$E$16),"")</f>
        <v>286 x 286 px</v>
      </c>
      <c r="H15" s="105" t="str">
        <f t="shared" si="2"/>
        <v>MA_11_02_REC170_IMG06a.png</v>
      </c>
      <c r="I15" s="105" t="s">
        <v>158</v>
      </c>
      <c r="J15" s="107" t="s">
        <v>164</v>
      </c>
      <c r="K15" s="108"/>
    </row>
    <row r="16" spans="1:16" s="12" customFormat="1" ht="180.75" customHeight="1" x14ac:dyDescent="0.25">
      <c r="A16" s="109" t="s">
        <v>155</v>
      </c>
      <c r="B16" s="110" t="s">
        <v>149</v>
      </c>
      <c r="C16" s="111" t="str">
        <f t="shared" si="0"/>
        <v>Recurso M5A</v>
      </c>
      <c r="D16" s="112" t="s">
        <v>145</v>
      </c>
      <c r="E16" s="112" t="s">
        <v>146</v>
      </c>
      <c r="F16" s="112" t="str">
        <f t="shared" si="1"/>
        <v>MA_11_02_REC170_IMG07n.png</v>
      </c>
      <c r="G16" s="112" t="str">
        <f>IF(F16&lt;&gt;"",IF($G$4="Recurso",IF(LEFT($G$5,1)="M",VLOOKUP($G$5,'Definición técnica de imagenes'!$A$3:$G$17,5,FALSE),IF($G$5="F1",'Definición técnica de imagenes'!$E$15,'Definición técnica de imagenes'!$F$13)),'Definición técnica de imagenes'!$E$16),"")</f>
        <v>286 x 286 px</v>
      </c>
      <c r="H16" s="112" t="str">
        <f t="shared" si="2"/>
        <v>MA_11_02_REC170_IMG07a.png</v>
      </c>
      <c r="I16" s="112" t="s">
        <v>158</v>
      </c>
      <c r="J16" s="112"/>
      <c r="K16" s="113" t="s">
        <v>166</v>
      </c>
    </row>
    <row r="17" spans="1:11" s="12" customFormat="1" ht="156" customHeight="1" x14ac:dyDescent="0.25">
      <c r="A17" s="109" t="s">
        <v>156</v>
      </c>
      <c r="B17" s="110" t="s">
        <v>149</v>
      </c>
      <c r="C17" s="111" t="str">
        <f t="shared" si="0"/>
        <v>Recurso M5A</v>
      </c>
      <c r="D17" s="112" t="s">
        <v>145</v>
      </c>
      <c r="E17" s="112" t="s">
        <v>146</v>
      </c>
      <c r="F17" s="112" t="str">
        <f t="shared" si="1"/>
        <v>MA_11_02_REC170_IMG08n.png</v>
      </c>
      <c r="G17" s="112" t="str">
        <f>IF(F17&lt;&gt;"",IF($G$4="Recurso",IF(LEFT($G$5,1)="M",VLOOKUP($G$5,'Definición técnica de imagenes'!$A$3:$G$17,5,FALSE),IF($G$5="F1",'Definición técnica de imagenes'!$E$15,'Definición técnica de imagenes'!$F$13)),'Definición técnica de imagenes'!$E$16),"")</f>
        <v>286 x 286 px</v>
      </c>
      <c r="H17" s="112" t="str">
        <f t="shared" si="2"/>
        <v>MA_11_02_REC170_IMG08a.png</v>
      </c>
      <c r="I17" s="112" t="s">
        <v>158</v>
      </c>
      <c r="J17" s="113" t="s">
        <v>165</v>
      </c>
      <c r="K17" s="114" t="s">
        <v>167</v>
      </c>
    </row>
    <row r="18" spans="1:11" s="12" customFormat="1" ht="184.5" customHeight="1" x14ac:dyDescent="0.25">
      <c r="A18" s="109" t="s">
        <v>157</v>
      </c>
      <c r="B18" s="110" t="s">
        <v>149</v>
      </c>
      <c r="C18" s="111" t="str">
        <f t="shared" si="0"/>
        <v>Recurso M5A</v>
      </c>
      <c r="D18" s="112" t="s">
        <v>145</v>
      </c>
      <c r="E18" s="112" t="s">
        <v>146</v>
      </c>
      <c r="F18" s="112" t="str">
        <f t="shared" si="1"/>
        <v>MA_11_02_REC170_IMG09n.png</v>
      </c>
      <c r="G18" s="112" t="str">
        <f>IF(F18&lt;&gt;"",IF($G$4="Recurso",IF(LEFT($G$5,1)="M",VLOOKUP($G$5,'Definición técnica de imagenes'!$A$3:$G$17,5,FALSE),IF($G$5="F1",'Definición técnica de imagenes'!$E$15,'Definición técnica de imagenes'!$F$13)),'Definición técnica de imagenes'!$E$16),"")</f>
        <v>286 x 286 px</v>
      </c>
      <c r="H18" s="112" t="str">
        <f t="shared" si="2"/>
        <v>MA_11_02_REC170_IMG09a.png</v>
      </c>
      <c r="I18" s="112" t="s">
        <v>158</v>
      </c>
      <c r="J18" s="113" t="s">
        <v>165</v>
      </c>
      <c r="K18" s="114" t="s">
        <v>167</v>
      </c>
    </row>
    <row r="19" spans="1:11" s="12" customFormat="1" ht="126.75" customHeight="1" x14ac:dyDescent="0.25">
      <c r="A19" s="13"/>
      <c r="B19" s="67"/>
      <c r="C19" s="22"/>
      <c r="D19" s="14"/>
      <c r="E19" s="14"/>
      <c r="F19" s="14"/>
      <c r="G19" s="14"/>
      <c r="H19" s="14"/>
      <c r="I19" s="14"/>
      <c r="J19" s="14"/>
      <c r="K19" s="15"/>
    </row>
    <row r="20" spans="1:11" s="12" customFormat="1" ht="168.75" customHeight="1" x14ac:dyDescent="0.25">
      <c r="A20" s="13"/>
      <c r="B20" s="67"/>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3">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4">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3"/>
        <v/>
      </c>
      <c r="G59" s="14" t="str">
        <f>IF(F59&lt;&gt;"",IF($G$4="Recurso",IF(LEFT($G$5,1)="M",VLOOKUP($G$5,'Definición técnica de imagenes'!$A$3:$G$17,5,FALSE),IF($G$5="F1",'Definición técnica de imagenes'!$E$15,'Definición técnica de imagenes'!$F$13)),'Definición técnica de imagenes'!$E$16),"")</f>
        <v/>
      </c>
      <c r="H59" s="14" t="str">
        <f t="shared" si="4"/>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3"/>
        <v/>
      </c>
      <c r="G60" s="14" t="str">
        <f>IF(F60&lt;&gt;"",IF($G$4="Recurso",IF(LEFT($G$5,1)="M",VLOOKUP($G$5,'Definición técnica de imagenes'!$A$3:$G$17,5,FALSE),IF($G$5="F1",'Definición técnica de imagenes'!$E$15,'Definición técnica de imagenes'!$F$13)),'Definición técnica de imagenes'!$E$16),"")</f>
        <v/>
      </c>
      <c r="H60" s="14" t="str">
        <f t="shared" si="4"/>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3"/>
        <v/>
      </c>
      <c r="G61" s="14" t="str">
        <f>IF(F61&lt;&gt;"",IF($G$4="Recurso",IF(LEFT($G$5,1)="M",VLOOKUP($G$5,'Definición técnica de imagenes'!$A$3:$G$17,5,FALSE),IF($G$5="F1",'Definición técnica de imagenes'!$E$15,'Definición técnica de imagenes'!$F$13)),'Definición técnica de imagenes'!$E$16),"")</f>
        <v/>
      </c>
      <c r="H61" s="14" t="str">
        <f t="shared" si="4"/>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3"/>
        <v/>
      </c>
      <c r="G62" s="14" t="str">
        <f>IF(F62&lt;&gt;"",IF($G$4="Recurso",IF(LEFT($G$5,1)="M",VLOOKUP($G$5,'Definición técnica de imagenes'!$A$3:$G$17,5,FALSE),IF($G$5="F1",'Definición técnica de imagenes'!$E$15,'Definición técnica de imagenes'!$F$13)),'Definición técnica de imagenes'!$E$16),"")</f>
        <v/>
      </c>
      <c r="H62" s="14" t="str">
        <f t="shared" si="4"/>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4"/>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4"/>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4"/>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4"/>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6" t="s">
        <v>38</v>
      </c>
      <c r="B1" s="87"/>
      <c r="C1" s="87"/>
      <c r="D1" s="87"/>
      <c r="E1" s="87"/>
      <c r="F1" s="88"/>
    </row>
    <row r="2" spans="1:11" x14ac:dyDescent="0.25">
      <c r="A2" s="32" t="s">
        <v>42</v>
      </c>
      <c r="B2" s="33"/>
      <c r="C2" s="89" t="s">
        <v>13</v>
      </c>
      <c r="D2" s="90"/>
      <c r="E2" s="91"/>
      <c r="F2" s="34"/>
    </row>
    <row r="3" spans="1:11" ht="63" x14ac:dyDescent="0.25">
      <c r="A3" s="35" t="s">
        <v>43</v>
      </c>
      <c r="B3" s="33"/>
      <c r="C3" s="95" t="s">
        <v>14</v>
      </c>
      <c r="D3" s="96"/>
      <c r="E3" s="97"/>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8" t="str">
        <f>CONCATENATE(H21,"_",I21,"_",J21,"_CO")</f>
        <v>MA_11_02_CO</v>
      </c>
      <c r="E5" s="99"/>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4" t="str">
        <f>CONCATENATE("SolicitudGrafica_",D5,".xls")</f>
        <v>SolicitudGrafica_MA_11_02_CO.xls</v>
      </c>
      <c r="E7" s="84"/>
      <c r="F7" s="85"/>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6" t="s">
        <v>41</v>
      </c>
      <c r="B13" s="87"/>
      <c r="C13" s="87"/>
      <c r="D13" s="87"/>
      <c r="E13" s="87"/>
      <c r="F13" s="88"/>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9" t="s">
        <v>49</v>
      </c>
      <c r="D15" s="90"/>
      <c r="E15" s="90"/>
      <c r="F15" s="91"/>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2" t="str">
        <f>CONCATENATE(H21,"_",I21,"_",J21,"_",K45)</f>
        <v>MA_11_02_REC130</v>
      </c>
      <c r="E17" s="93"/>
      <c r="F17" s="94"/>
      <c r="J17" s="24">
        <v>14</v>
      </c>
      <c r="K17" s="24">
        <v>14</v>
      </c>
    </row>
    <row r="18" spans="1:11" ht="79.5" thickBot="1" x14ac:dyDescent="0.3">
      <c r="A18" s="35" t="s">
        <v>48</v>
      </c>
      <c r="B18" s="33"/>
      <c r="C18" s="64" t="s">
        <v>128</v>
      </c>
      <c r="D18" s="84" t="str">
        <f>CONCATENATE("SolicitudGrafica_",D17,".xls")</f>
        <v>SolicitudGrafica_MA_11_02_REC130.xls</v>
      </c>
      <c r="E18" s="84"/>
      <c r="F18" s="85"/>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2015-05-20T04:15:16Z</dcterms:modified>
</cp:coreProperties>
</file>