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1" i="1" l="1"/>
  <c r="F21" i="1"/>
  <c r="G21" i="1"/>
  <c r="H21" i="1"/>
  <c r="C19" i="1"/>
  <c r="F19" i="1"/>
  <c r="G19" i="1"/>
  <c r="H19" i="1"/>
  <c r="C20" i="1"/>
  <c r="F20" i="1"/>
  <c r="G20" i="1"/>
  <c r="H20" i="1"/>
  <c r="F16" i="1"/>
  <c r="G16" i="1"/>
  <c r="H16" i="1"/>
  <c r="F17" i="1"/>
  <c r="G17" i="1"/>
  <c r="H17" i="1"/>
  <c r="F18" i="1"/>
  <c r="G18" i="1"/>
  <c r="H18" i="1"/>
  <c r="C16" i="1"/>
  <c r="C17" i="1"/>
  <c r="C18" i="1"/>
  <c r="C11" i="1"/>
  <c r="F11" i="1"/>
  <c r="G11" i="1"/>
  <c r="H11" i="1"/>
  <c r="C12" i="1"/>
  <c r="F12" i="1"/>
  <c r="G12" i="1"/>
  <c r="H12" i="1"/>
  <c r="C13" i="1"/>
  <c r="F13" i="1"/>
  <c r="G13" i="1"/>
  <c r="H13" i="1"/>
  <c r="C14" i="1"/>
  <c r="F14" i="1"/>
  <c r="G14" i="1"/>
  <c r="H14" i="1"/>
  <c r="C15" i="1"/>
  <c r="F15" i="1"/>
  <c r="G15" i="1"/>
  <c r="H15" i="1"/>
  <c r="C10" i="1"/>
  <c r="F10" i="1"/>
  <c r="G10" i="1"/>
  <c r="H10" i="1"/>
  <c r="I58" i="1"/>
  <c r="I59" i="1"/>
  <c r="I60" i="1"/>
  <c r="I61" i="1"/>
  <c r="I62" i="1"/>
  <c r="I63" i="1"/>
  <c r="I64" i="1"/>
  <c r="I65" i="1"/>
  <c r="I66" i="1"/>
  <c r="I67" i="1"/>
  <c r="I68" i="1"/>
  <c r="H58" i="1"/>
  <c r="H59" i="1"/>
  <c r="H60" i="1"/>
  <c r="H61" i="1"/>
  <c r="H62" i="1"/>
  <c r="H63" i="1"/>
  <c r="H64" i="1"/>
  <c r="H65" i="1"/>
  <c r="H66" i="1"/>
  <c r="H67" i="1"/>
  <c r="H68" i="1"/>
  <c r="H21" i="2"/>
  <c r="I21" i="2"/>
  <c r="J21" i="2"/>
  <c r="K45" i="2"/>
  <c r="D17" i="2"/>
  <c r="D18" i="2"/>
  <c r="D5" i="2"/>
  <c r="D7" i="2"/>
  <c r="F58" i="1"/>
  <c r="G58" i="1"/>
  <c r="F59" i="1"/>
  <c r="G59" i="1"/>
  <c r="F60" i="1"/>
  <c r="G60" i="1"/>
  <c r="F61" i="1"/>
  <c r="G61" i="1"/>
  <c r="F62" i="1"/>
  <c r="G62" i="1"/>
  <c r="F63" i="1"/>
  <c r="G63" i="1"/>
  <c r="F64" i="1"/>
  <c r="G64" i="1"/>
  <c r="F65" i="1"/>
  <c r="G65" i="1"/>
  <c r="F66" i="1"/>
  <c r="G66" i="1"/>
  <c r="F67" i="1"/>
  <c r="G67" i="1"/>
  <c r="F68" i="1"/>
  <c r="G68" i="1"/>
  <c r="F5" i="1"/>
</calcChain>
</file>

<file path=xl/sharedStrings.xml><?xml version="1.0" encoding="utf-8"?>
<sst xmlns="http://schemas.openxmlformats.org/spreadsheetml/2006/main" count="300" uniqueCount="184">
  <si>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</si>
  <si>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</si>
  <si>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</si>
  <si>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</si>
  <si>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</si>
  <si>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</si>
  <si>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</si>
  <si>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</si>
  <si>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</si>
  <si>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</si>
  <si>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</si>
  <si>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</si>
  <si>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</si>
  <si>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</si>
  <si>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</si>
  <si>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</si>
  <si>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</si>
  <si>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</si>
  <si>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</si>
  <si>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</si>
  <si>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</si>
  <si>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</si>
  <si>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</si>
  <si>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</si>
  <si>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</si>
  <si>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</si>
  <si>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</si>
  <si>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</si>
  <si>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</si>
  <si>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</si>
  <si>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</si>
  <si>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</si>
  <si>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</si>
  <si>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</si>
  <si>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</si>
  <si>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</si>
  <si>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</si>
  <si>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</si>
  <si>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</si>
  <si>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</si>
  <si>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</si>
  <si>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</si>
  <si>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</si>
  <si>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</si>
  <si>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</si>
  <si>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</si>
  <si>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</si>
  <si>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</si>
  <si>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</si>
  <si>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</si>
  <si>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</si>
  <si>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</si>
  <si>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</si>
  <si>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</si>
  <si>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</si>
  <si>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</si>
  <si>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</si>
  <si>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</si>
  <si>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</si>
  <si>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</si>
  <si>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</si>
  <si>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</si>
  <si>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</si>
  <si>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</si>
  <si>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</si>
  <si>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</si>
  <si>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</si>
  <si>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</si>
  <si>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</si>
  <si>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</si>
  <si>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</si>
  <si>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</si>
  <si>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</si>
  <si>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</si>
  <si>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</si>
  <si>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</si>
  <si>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</si>
  <si>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</si>
  <si>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</si>
  <si>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</si>
  <si>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</si>
  <si>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</si>
  <si>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</si>
  <si>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</si>
  <si>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</si>
  <si>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</si>
  <si>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</si>
  <si>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</si>
  <si>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</si>
  <si>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</si>
  <si>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</si>
  <si>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</si>
  <si>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</si>
  <si>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</si>
  <si>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</si>
  <si>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</si>
  <si>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</si>
  <si>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</si>
  <si>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</si>
  <si>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</si>
  <si>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</si>
  <si>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</si>
  <si>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</si>
  <si>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</si>
  <si>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</si>
  <si>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</si>
  <si>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</si>
  <si>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</si>
  <si>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</si>
  <si>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</si>
  <si>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</si>
  <si>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</si>
  <si>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</si>
  <si>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</si>
  <si>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</si>
  <si>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</si>
  <si>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</si>
  <si>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</si>
  <si>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</si>
  <si>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</si>
  <si>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</si>
  <si>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</si>
  <si>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</si>
  <si>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</si>
  <si>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</si>
  <si>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</si>
  <si>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</si>
  <si>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</si>
  <si>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</si>
  <si>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</si>
  <si>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</si>
  <si>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</si>
  <si>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</si>
  <si>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</si>
  <si>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</si>
  <si>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</si>
  <si>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</si>
  <si>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</si>
  <si>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</si>
  <si>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</si>
  <si>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</si>
  <si>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</si>
  <si>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</si>
  <si>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</si>
  <si>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</si>
  <si>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</si>
  <si>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</si>
  <si>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Números Reales</t>
  </si>
  <si>
    <t>Cristhian Bello</t>
  </si>
  <si>
    <t>Ver observaciones</t>
  </si>
  <si>
    <t>IMG02</t>
  </si>
  <si>
    <t>IMG03</t>
  </si>
  <si>
    <t>IMG04</t>
  </si>
  <si>
    <t>IMG05</t>
  </si>
  <si>
    <t>IMG06</t>
  </si>
  <si>
    <t>IMG07</t>
  </si>
  <si>
    <t>IMG08</t>
  </si>
  <si>
    <t>IMG09</t>
  </si>
  <si>
    <t xml:space="preserve"> </t>
  </si>
  <si>
    <t>Realizar una grafica similar a esta</t>
  </si>
  <si>
    <t>MA_11_02_REC180</t>
  </si>
  <si>
    <t>F6</t>
  </si>
  <si>
    <t>Graficas de las funciones  f(x)=raiz cuadrada de (x); g(x)=raiz cuadrada de (x+2) y h(x)=raiz cuadrada de (x-3)</t>
  </si>
  <si>
    <t>Grafica de las funciones f(x)=raiz cuadrada de x; y h(x)=raizcuadrada de -x</t>
  </si>
  <si>
    <t>Una animacion en donde primero aparezca la funcion f(x) y se refleje por el eje Y para formar a h(x). Al lado de cada grafica la etiqueta de la formula de cada funcion.</t>
  </si>
  <si>
    <t>Dibujar  dos graficas similares a estas</t>
  </si>
  <si>
    <t>Grafica de las funciones f(x)=x^2; g(x)=x^2+2 y h(x)=x^2-3</t>
  </si>
  <si>
    <t>Grafica de las funciones f(x)=raiz cuadrada de x; y h(x)=-raizcuadrada de x</t>
  </si>
  <si>
    <t>Una animacion en donde primero aparezca la funcion f(x) y se refleje por el eje X para formar a h(x). Al lado de cada grafica la etiqueta de la formula de cada funcion.</t>
  </si>
  <si>
    <t>Grafica de las funciones</t>
  </si>
  <si>
    <t>Una animacion en donde primero aparezca la funcion f(x) y se expanda y forme la funcion g(x).  Luego aparezca la funcion f(x) de nuevo y se comprima  para formar la funcion h(x). Al lado de cada grafica la etiqueta de la formula de cada funcion.</t>
  </si>
  <si>
    <t>Ninguna</t>
  </si>
  <si>
    <t>IMG10</t>
  </si>
  <si>
    <t>IMG11</t>
  </si>
  <si>
    <t>Dominio [0,100], rango [0,3000]</t>
  </si>
  <si>
    <t>Dominio [0,100] y rango [0,6]</t>
  </si>
  <si>
    <t>IMG12</t>
  </si>
  <si>
    <t>Grafica de la funcion j(x)=parteentera(x/15)</t>
  </si>
  <si>
    <t>Grafica de la funcion f(x)=parteentera(x)</t>
  </si>
  <si>
    <t>Grafica de la funcion h(x)=500*parteentera(x/500)</t>
  </si>
  <si>
    <t>Grafica de las funciones f(x)=raiz cuadrada de(1- x^2);  g(x)=raizcuadrada de (1- 4x^2); y h(x)=raizcuadrada de (1-((x^2)/9))</t>
  </si>
  <si>
    <t>Modificar h(x), no corresponde a al grafica</t>
  </si>
  <si>
    <t>Una animacion en donde primero aparezca la funcion f(x) y se traslade verticalmente y forme la funcion g(x).  Luego aparezca la funcion f(x) de nuevo y se traslade verticalemnte para formar la funcion h(x). Al lado de cada grafica la etiqueta de la formula de cada funcion. que alfinal de cada animacion aparezca una flecha vertical que muestre el número de unidades que se desplaza la grafica</t>
  </si>
  <si>
    <t>Una animacion en donde primero aparezca la funcion f(x) y se traslade horizontalmente y forme la funcion g(x).  Luego aparezca la funcion f(x) de nuevo y se traslade horizontalmente para formar la funcion h(x). Al lado de cada grafica la etiqueta de la formula de cada funcion. al final de la animacion una flecha horizontal que indique la direccion del desplazamiento y el numero de unidades que se desplazo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</si>
</sst>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12">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s>
  <borders count="3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
      <left style="thin">
        <color auto="1"/>
      </left>
      <right style="thin">
        <color auto="1"/>
      </right>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3" fillId="5" borderId="36" xfId="0" applyFont="1" applyFill="1" applyBorder="1" applyAlignment="1">
      <alignment horizontal="center" vertical="center" wrapText="1"/>
    </xf>
    <xf numFmtId="0" fontId="3" fillId="5" borderId="32" xfId="0" applyFont="1" applyFill="1" applyBorder="1" applyAlignment="1">
      <alignment horizontal="center" vertical="center"/>
    </xf>
    <xf numFmtId="0" fontId="6" fillId="9" borderId="5" xfId="0" applyFont="1" applyFill="1" applyBorder="1" applyAlignment="1">
      <alignment horizontal="center" vertical="center" wrapText="1"/>
    </xf>
    <xf numFmtId="1" fontId="2" fillId="9" borderId="5" xfId="0" applyNumberFormat="1" applyFont="1" applyFill="1" applyBorder="1" applyAlignment="1">
      <alignment horizontal="left" vertical="center" wrapText="1"/>
    </xf>
    <xf numFmtId="0" fontId="2" fillId="9" borderId="5" xfId="0" applyFont="1" applyFill="1" applyBorder="1" applyAlignment="1">
      <alignment vertical="center" wrapText="1"/>
    </xf>
    <xf numFmtId="0" fontId="0" fillId="9" borderId="5" xfId="0" applyFill="1" applyBorder="1"/>
    <xf numFmtId="1" fontId="2" fillId="9" borderId="5" xfId="0" applyNumberFormat="1" applyFont="1" applyFill="1" applyBorder="1" applyAlignment="1">
      <alignment vertical="center" wrapText="1"/>
    </xf>
    <xf numFmtId="0" fontId="2" fillId="9" borderId="0" xfId="0" applyFont="1" applyFill="1" applyBorder="1" applyAlignment="1">
      <alignment wrapText="1"/>
    </xf>
    <xf numFmtId="1" fontId="2" fillId="10" borderId="5" xfId="0" applyNumberFormat="1" applyFont="1" applyFill="1" applyBorder="1" applyAlignment="1">
      <alignment vertical="center" wrapText="1"/>
    </xf>
    <xf numFmtId="0" fontId="6" fillId="10" borderId="5" xfId="0" applyFont="1" applyFill="1" applyBorder="1" applyAlignment="1">
      <alignment horizontal="center" vertical="center" wrapText="1"/>
    </xf>
    <xf numFmtId="1" fontId="2" fillId="10" borderId="5" xfId="0" applyNumberFormat="1" applyFont="1" applyFill="1" applyBorder="1" applyAlignment="1">
      <alignment horizontal="left" vertical="center" wrapText="1"/>
    </xf>
    <xf numFmtId="0" fontId="2" fillId="10" borderId="5" xfId="0" applyFont="1" applyFill="1" applyBorder="1" applyAlignment="1">
      <alignment vertical="center" wrapText="1"/>
    </xf>
    <xf numFmtId="0" fontId="0" fillId="10" borderId="5" xfId="0" applyFill="1" applyBorder="1"/>
    <xf numFmtId="0" fontId="2" fillId="10" borderId="0" xfId="0" applyFont="1" applyFill="1" applyBorder="1" applyAlignment="1">
      <alignment wrapText="1"/>
    </xf>
    <xf numFmtId="0" fontId="20" fillId="9" borderId="5" xfId="0" applyFont="1" applyFill="1" applyBorder="1" applyAlignment="1">
      <alignment vertical="center"/>
    </xf>
    <xf numFmtId="0" fontId="0" fillId="9" borderId="0" xfId="0" applyFill="1" applyAlignment="1">
      <alignment vertical="top"/>
    </xf>
    <xf numFmtId="0" fontId="2" fillId="9" borderId="5" xfId="0" applyFont="1" applyFill="1" applyBorder="1" applyAlignment="1">
      <alignment wrapText="1"/>
    </xf>
    <xf numFmtId="1" fontId="2" fillId="11" borderId="5" xfId="0" applyNumberFormat="1" applyFont="1" applyFill="1" applyBorder="1" applyAlignment="1">
      <alignment vertical="center" wrapText="1"/>
    </xf>
    <xf numFmtId="0" fontId="6" fillId="11" borderId="5" xfId="0" applyFont="1" applyFill="1" applyBorder="1" applyAlignment="1">
      <alignment horizontal="center" vertical="center" wrapText="1"/>
    </xf>
    <xf numFmtId="1" fontId="2" fillId="11" borderId="5" xfId="0" applyNumberFormat="1" applyFont="1" applyFill="1" applyBorder="1" applyAlignment="1">
      <alignment horizontal="left" vertical="center" wrapText="1"/>
    </xf>
    <xf numFmtId="0" fontId="2" fillId="11" borderId="5" xfId="0" applyFont="1" applyFill="1" applyBorder="1" applyAlignment="1">
      <alignment vertical="center" wrapText="1"/>
    </xf>
    <xf numFmtId="0" fontId="0" fillId="11" borderId="37" xfId="0" applyFill="1" applyBorder="1"/>
    <xf numFmtId="0" fontId="2" fillId="11" borderId="5" xfId="0" applyFont="1" applyFill="1" applyBorder="1" applyAlignment="1">
      <alignment wrapText="1"/>
    </xf>
    <xf numFmtId="0" fontId="0" fillId="11" borderId="5" xfId="0" applyFill="1" applyBorder="1" applyAlignment="1">
      <alignment vertical="top"/>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3"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312964</xdr:colOff>
      <xdr:row>9</xdr:row>
      <xdr:rowOff>394607</xdr:rowOff>
    </xdr:from>
    <xdr:to>
      <xdr:col>9</xdr:col>
      <xdr:colOff>5334000</xdr:colOff>
      <xdr:row>9</xdr:row>
      <xdr:rowOff>2925535</xdr:rowOff>
    </xdr:to>
    <xdr:pic>
      <xdr:nvPicPr>
        <xdr:cNvPr id="6" name="Imagen 5"/>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14714" y="2354036"/>
          <a:ext cx="5021036" cy="2530928"/>
        </a:xfrm>
        <a:prstGeom prst="rect">
          <a:avLst/>
        </a:prstGeom>
        <a:noFill/>
        <a:ln>
          <a:noFill/>
        </a:ln>
      </xdr:spPr>
    </xdr:pic>
    <xdr:clientData/>
  </xdr:twoCellAnchor>
  <xdr:twoCellAnchor editAs="oneCell">
    <xdr:from>
      <xdr:col>9</xdr:col>
      <xdr:colOff>911679</xdr:colOff>
      <xdr:row>13</xdr:row>
      <xdr:rowOff>81643</xdr:rowOff>
    </xdr:from>
    <xdr:to>
      <xdr:col>9</xdr:col>
      <xdr:colOff>4454979</xdr:colOff>
      <xdr:row>13</xdr:row>
      <xdr:rowOff>1479913</xdr:rowOff>
    </xdr:to>
    <xdr:pic>
      <xdr:nvPicPr>
        <xdr:cNvPr id="7" name="Imagen 6"/>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913429" y="13661572"/>
          <a:ext cx="3543300" cy="1398270"/>
        </a:xfrm>
        <a:prstGeom prst="rect">
          <a:avLst/>
        </a:prstGeom>
        <a:noFill/>
        <a:ln>
          <a:noFill/>
        </a:ln>
      </xdr:spPr>
    </xdr:pic>
    <xdr:clientData/>
  </xdr:twoCellAnchor>
  <xdr:twoCellAnchor>
    <xdr:from>
      <xdr:col>9</xdr:col>
      <xdr:colOff>2136322</xdr:colOff>
      <xdr:row>16</xdr:row>
      <xdr:rowOff>190501</xdr:rowOff>
    </xdr:from>
    <xdr:to>
      <xdr:col>9</xdr:col>
      <xdr:colOff>2917372</xdr:colOff>
      <xdr:row>16</xdr:row>
      <xdr:rowOff>361951</xdr:rowOff>
    </xdr:to>
    <xdr:pic>
      <xdr:nvPicPr>
        <xdr:cNvPr id="8" name="Imagen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138072" y="20546787"/>
          <a:ext cx="7810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2054678</xdr:colOff>
      <xdr:row>16</xdr:row>
      <xdr:rowOff>557893</xdr:rowOff>
    </xdr:from>
    <xdr:to>
      <xdr:col>9</xdr:col>
      <xdr:colOff>2902403</xdr:colOff>
      <xdr:row>16</xdr:row>
      <xdr:rowOff>729343</xdr:rowOff>
    </xdr:to>
    <xdr:pic>
      <xdr:nvPicPr>
        <xdr:cNvPr id="9" name="Imagen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056428" y="20914179"/>
          <a:ext cx="8477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2136322</xdr:colOff>
      <xdr:row>16</xdr:row>
      <xdr:rowOff>966108</xdr:rowOff>
    </xdr:from>
    <xdr:to>
      <xdr:col>9</xdr:col>
      <xdr:colOff>2907847</xdr:colOff>
      <xdr:row>16</xdr:row>
      <xdr:rowOff>1261383</xdr:rowOff>
    </xdr:to>
    <xdr:pic>
      <xdr:nvPicPr>
        <xdr:cNvPr id="10" name="Imagen 9"/>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138072" y="21322394"/>
          <a:ext cx="7715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68"/>
  <sheetViews>
    <sheetView showGridLines="0" tabSelected="1" zoomScale="70" zoomScaleNormal="70" zoomScalePageLayoutView="140" workbookViewId="0">
      <pane ySplit="9" topLeftCell="A10" activePane="bottomLeft" state="frozen"/>
      <selection pane="bottomLeft" activeCell="F9" sqref="F9"/>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1"/>
      <c r="I1" s="41"/>
      <c r="J1" s="16"/>
      <c r="K1" s="16"/>
    </row>
    <row r="2" spans="1:16" ht="15.75" x14ac:dyDescent="0.25">
      <c r="A2" s="1"/>
      <c r="B2" s="3" t="s">
        <v>129</v>
      </c>
      <c r="C2" s="96" t="s">
        <v>21</v>
      </c>
      <c r="D2" s="97"/>
      <c r="F2" s="89" t="s">
        <v>0</v>
      </c>
      <c r="G2" s="90"/>
      <c r="H2" s="41"/>
      <c r="I2" s="41"/>
      <c r="J2" s="16"/>
    </row>
    <row r="3" spans="1:16" ht="15.75" x14ac:dyDescent="0.25">
      <c r="A3" s="1"/>
      <c r="B3" s="4" t="s">
        <v>8</v>
      </c>
      <c r="C3" s="98">
        <v>11</v>
      </c>
      <c r="D3" s="99"/>
      <c r="F3" s="91"/>
      <c r="G3" s="92"/>
      <c r="H3" s="41"/>
      <c r="I3" s="41"/>
      <c r="J3" s="16"/>
    </row>
    <row r="4" spans="1:16" ht="16.5" x14ac:dyDescent="0.3">
      <c r="A4" s="1"/>
      <c r="B4" s="4" t="s">
        <v>54</v>
      </c>
      <c r="C4" s="98" t="s">
        <v>147</v>
      </c>
      <c r="D4" s="99"/>
      <c r="E4" s="5"/>
      <c r="F4" s="40" t="s">
        <v>55</v>
      </c>
      <c r="G4" s="39" t="s">
        <v>56</v>
      </c>
      <c r="H4" s="41"/>
      <c r="I4" s="41"/>
      <c r="J4" s="16"/>
      <c r="K4" s="16"/>
    </row>
    <row r="5" spans="1:16" ht="16.5" thickBot="1" x14ac:dyDescent="0.3">
      <c r="A5" s="1"/>
      <c r="B5" s="6" t="s">
        <v>1</v>
      </c>
      <c r="C5" s="100" t="s">
        <v>148</v>
      </c>
      <c r="D5" s="101"/>
      <c r="E5" s="5"/>
      <c r="F5" s="38" t="str">
        <f>IF(G4="Recurso","Motor del recurso","")</f>
        <v>Motor del recurso</v>
      </c>
      <c r="G5" s="38" t="s">
        <v>161</v>
      </c>
      <c r="H5" s="41"/>
      <c r="I5" s="62"/>
      <c r="J5" s="16"/>
      <c r="K5" s="16"/>
    </row>
    <row r="6" spans="1:16" ht="16.5" thickBot="1" x14ac:dyDescent="0.3">
      <c r="A6" s="1"/>
      <c r="B6" s="1"/>
      <c r="C6" s="1"/>
      <c r="D6" s="1"/>
      <c r="E6" s="7"/>
      <c r="F6" s="1"/>
      <c r="G6" s="1"/>
      <c r="H6" s="41"/>
      <c r="I6" s="41"/>
      <c r="J6" s="16"/>
      <c r="K6" s="16"/>
    </row>
    <row r="7" spans="1:16" ht="15" customHeight="1" x14ac:dyDescent="0.25">
      <c r="A7" s="1"/>
      <c r="B7" s="25" t="s">
        <v>40</v>
      </c>
      <c r="C7" s="8" t="s">
        <v>160</v>
      </c>
      <c r="D7" s="24" t="s">
        <v>39</v>
      </c>
      <c r="F7" s="1"/>
      <c r="G7" s="1"/>
      <c r="H7" s="1"/>
      <c r="I7" s="1"/>
      <c r="J7" s="16"/>
      <c r="K7" s="16"/>
    </row>
    <row r="8" spans="1:16" s="9" customFormat="1" ht="16.5" thickBot="1" x14ac:dyDescent="0.3">
      <c r="A8" s="10"/>
      <c r="B8" s="10"/>
      <c r="C8" s="10"/>
      <c r="D8" s="11"/>
      <c r="E8" s="11"/>
      <c r="F8" s="93" t="s">
        <v>62</v>
      </c>
      <c r="G8" s="94"/>
      <c r="H8" s="94"/>
      <c r="I8" s="95"/>
      <c r="J8" s="18"/>
      <c r="K8" s="12"/>
      <c r="L8" s="2"/>
      <c r="M8" s="2"/>
      <c r="N8" s="2"/>
      <c r="O8" s="2"/>
      <c r="P8" s="2"/>
    </row>
    <row r="9" spans="1:16" ht="26.25" thickBot="1" x14ac:dyDescent="0.3">
      <c r="A9" s="22" t="s">
        <v>2</v>
      </c>
      <c r="B9" s="20" t="s">
        <v>9</v>
      </c>
      <c r="C9" s="19" t="s">
        <v>3</v>
      </c>
      <c r="D9" s="19" t="s">
        <v>4</v>
      </c>
      <c r="E9" s="19" t="s">
        <v>5</v>
      </c>
      <c r="F9" s="61" t="s">
        <v>61</v>
      </c>
      <c r="G9" s="61" t="s">
        <v>59</v>
      </c>
      <c r="H9" s="61" t="s">
        <v>60</v>
      </c>
      <c r="I9" s="66" t="s">
        <v>121</v>
      </c>
      <c r="J9" s="65" t="s">
        <v>6</v>
      </c>
      <c r="K9" s="21" t="s">
        <v>7</v>
      </c>
    </row>
    <row r="10" spans="1:16" s="12" customFormat="1" ht="282.75" customHeight="1" x14ac:dyDescent="0.25">
      <c r="A10" s="71" t="s">
        <v>142</v>
      </c>
      <c r="B10" s="67" t="s">
        <v>149</v>
      </c>
      <c r="C10" s="68" t="str">
        <f>IF(OR(B10&lt;&gt;"",K10&lt;&gt;""),IF($G$4="Recurso",CONCATENATE($G$4," ",$G$5),$G$4),"")</f>
        <v>Recurso F6</v>
      </c>
      <c r="D10" s="69" t="s">
        <v>145</v>
      </c>
      <c r="E10" s="69" t="s">
        <v>146</v>
      </c>
      <c r="F10" s="69" t="str">
        <f>IF(OR(B10&lt;&gt;"",K10&lt;&gt;""),CONCATENATE($C$7,"_",$A10,IF($G$4="Cuaderno de Estudio","_small",CONCATENATE(IF(I10="","","n"),IF(LEFT($G$5,1)="F",".jpg",".png")))),"")</f>
        <v>MA_11_02_REC180_IMG01n.jpg</v>
      </c>
      <c r="G10" s="69" t="str">
        <f>IF(F10&lt;&gt;"",IF($G$4="Recurso",IF(LEFT($G$5,1)="M",VLOOKUP($G$5,'Definición técnica de imagenes'!$A$3:$G$17,5,FALSE),IF($G$5="F1",'Definición técnica de imagenes'!$E$15,'Definición técnica de imagenes'!$F$13)),'Definición técnica de imagenes'!$E$16),"")</f>
        <v>800 x 460 px</v>
      </c>
      <c r="H10" s="69" t="str">
        <f>IF(AND(I10&lt;&gt;"",I10&lt;&gt;0),IF(OR(B10&lt;&gt;"",K10&lt;&gt;""),CONCATENATE($C$7,"_",$A10,IF($G$4="Cuaderno de Estudio","_zoom",CONCATENATE("a",IF(LEFT($G$5,1)="F",".jpg",".png")))),""),"")</f>
        <v>MA_11_02_REC180_IMG01a.jpg</v>
      </c>
      <c r="I10" s="69" t="s">
        <v>158</v>
      </c>
      <c r="J10" s="72"/>
      <c r="K10" s="70" t="s">
        <v>159</v>
      </c>
    </row>
    <row r="11" spans="1:16" s="12" customFormat="1" ht="282.75" customHeight="1" x14ac:dyDescent="0.25">
      <c r="A11" s="73" t="s">
        <v>150</v>
      </c>
      <c r="B11" s="74" t="s">
        <v>149</v>
      </c>
      <c r="C11" s="75" t="str">
        <f t="shared" ref="C11:C18" si="0">IF(OR(B11&lt;&gt;"",J11&lt;&gt;""),IF($G$4="Recurso",CONCATENATE($G$4," ",$G$5),$G$4),"")</f>
        <v>Recurso F6</v>
      </c>
      <c r="D11" s="76" t="s">
        <v>145</v>
      </c>
      <c r="E11" s="76" t="s">
        <v>146</v>
      </c>
      <c r="F11" s="76" t="str">
        <f t="shared" ref="F11:F15" si="1">IF(OR(B11&lt;&gt;"",J11&lt;&gt;""),CONCATENATE($C$7,"_",$A11,IF($G$4="Cuaderno de Estudio","_small",CONCATENATE(IF(I11="","","n"),IF(LEFT($G$5,1)="F",".jpg",".png")))),"")</f>
        <v>MA_11_02_REC180_IMG02n.jpg</v>
      </c>
      <c r="G11" s="76" t="str">
        <f>IF(F11&lt;&gt;"",IF($G$4="Recurso",IF(LEFT($G$5,1)="M",VLOOKUP($G$5,'Definición técnica de imagenes'!$A$3:$G$17,5,FALSE),IF($G$5="F1",'Definición técnica de imagenes'!$E$15,'Definición técnica de imagenes'!$F$13)),'Definición técnica de imagenes'!$E$16),"")</f>
        <v>800 x 460 px</v>
      </c>
      <c r="H11" s="76" t="str">
        <f t="shared" ref="H11:H15" si="2">IF(AND(I11&lt;&gt;"",I11&lt;&gt;0),IF(OR(B11&lt;&gt;"",J11&lt;&gt;""),CONCATENATE($C$7,"_",$A11,IF($G$4="Cuaderno de Estudio","_zoom",CONCATENATE("a",IF(LEFT($G$5,1)="F",".jpg",".png")))),""),"")</f>
        <v>MA_11_02_REC180_IMG02a.jpg</v>
      </c>
      <c r="I11" s="76" t="s">
        <v>158</v>
      </c>
      <c r="J11" s="77" t="s">
        <v>162</v>
      </c>
      <c r="K11" s="77" t="s">
        <v>183</v>
      </c>
    </row>
    <row r="12" spans="1:16" s="12" customFormat="1" ht="147.75" customHeight="1" x14ac:dyDescent="0.25">
      <c r="A12" s="71" t="s">
        <v>151</v>
      </c>
      <c r="B12" s="67" t="s">
        <v>149</v>
      </c>
      <c r="C12" s="68" t="str">
        <f t="shared" si="0"/>
        <v>Recurso F6</v>
      </c>
      <c r="D12" s="69" t="s">
        <v>145</v>
      </c>
      <c r="E12" s="69" t="s">
        <v>146</v>
      </c>
      <c r="F12" s="69" t="str">
        <f t="shared" si="1"/>
        <v>MA_11_02_REC180_IMG03n.jpg</v>
      </c>
      <c r="G12" s="69" t="str">
        <f>IF(F12&lt;&gt;"",IF($G$4="Recurso",IF(LEFT($G$5,1)="M",VLOOKUP($G$5,'Definición técnica de imagenes'!$A$3:$G$17,5,FALSE),IF($G$5="F1",'Definición técnica de imagenes'!$E$15,'Definición técnica de imagenes'!$F$13)),'Definición técnica de imagenes'!$E$16),"")</f>
        <v>800 x 460 px</v>
      </c>
      <c r="H12" s="69" t="str">
        <f t="shared" si="2"/>
        <v>MA_11_02_REC180_IMG03a.jpg</v>
      </c>
      <c r="I12" s="69" t="s">
        <v>158</v>
      </c>
      <c r="J12" s="70" t="s">
        <v>163</v>
      </c>
      <c r="K12" s="70" t="s">
        <v>164</v>
      </c>
    </row>
    <row r="13" spans="1:16" s="12" customFormat="1" ht="201" customHeight="1" x14ac:dyDescent="0.25">
      <c r="A13" s="73" t="s">
        <v>152</v>
      </c>
      <c r="B13" s="74" t="s">
        <v>149</v>
      </c>
      <c r="C13" s="75" t="str">
        <f t="shared" si="0"/>
        <v>Recurso F6</v>
      </c>
      <c r="D13" s="76" t="s">
        <v>145</v>
      </c>
      <c r="E13" s="76" t="s">
        <v>146</v>
      </c>
      <c r="F13" s="76" t="str">
        <f t="shared" si="1"/>
        <v>MA_11_02_REC180_IMG04n.jpg</v>
      </c>
      <c r="G13" s="76" t="str">
        <f>IF(F13&lt;&gt;"",IF($G$4="Recurso",IF(LEFT($G$5,1)="M",VLOOKUP($G$5,'Definición técnica de imagenes'!$A$3:$G$17,5,FALSE),IF($G$5="F1",'Definición técnica de imagenes'!$E$15,'Definición técnica de imagenes'!$F$13)),'Definición técnica de imagenes'!$E$16),"")</f>
        <v>800 x 460 px</v>
      </c>
      <c r="H13" s="76" t="str">
        <f t="shared" si="2"/>
        <v>MA_11_02_REC180_IMG04a.jpg</v>
      </c>
      <c r="I13" s="76" t="s">
        <v>158</v>
      </c>
      <c r="J13" s="77" t="s">
        <v>180</v>
      </c>
      <c r="K13" s="78" t="s">
        <v>181</v>
      </c>
    </row>
    <row r="14" spans="1:16" s="12" customFormat="1" ht="133.5" customHeight="1" x14ac:dyDescent="0.25">
      <c r="A14" s="71" t="s">
        <v>153</v>
      </c>
      <c r="B14" s="67" t="s">
        <v>149</v>
      </c>
      <c r="C14" s="68" t="str">
        <f t="shared" si="0"/>
        <v>Recurso F6</v>
      </c>
      <c r="D14" s="69" t="s">
        <v>145</v>
      </c>
      <c r="E14" s="69" t="s">
        <v>146</v>
      </c>
      <c r="F14" s="69" t="str">
        <f t="shared" si="1"/>
        <v>MA_11_02_REC180_IMG05n.jpg</v>
      </c>
      <c r="G14" s="69" t="str">
        <f>IF(F14&lt;&gt;"",IF($G$4="Recurso",IF(LEFT($G$5,1)="M",VLOOKUP($G$5,'Definición técnica de imagenes'!$A$3:$G$17,5,FALSE),IF($G$5="F1",'Definición técnica de imagenes'!$E$15,'Definición técnica de imagenes'!$F$13)),'Definición técnica de imagenes'!$E$16),"")</f>
        <v>800 x 460 px</v>
      </c>
      <c r="H14" s="69" t="str">
        <f t="shared" si="2"/>
        <v>MA_11_02_REC180_IMG05a.jpg</v>
      </c>
      <c r="I14" s="69" t="s">
        <v>158</v>
      </c>
      <c r="J14" s="70"/>
      <c r="K14" s="79" t="s">
        <v>165</v>
      </c>
    </row>
    <row r="15" spans="1:16" s="12" customFormat="1" ht="218.25" customHeight="1" x14ac:dyDescent="0.25">
      <c r="A15" s="73" t="s">
        <v>154</v>
      </c>
      <c r="B15" s="74" t="s">
        <v>149</v>
      </c>
      <c r="C15" s="75" t="str">
        <f t="shared" si="0"/>
        <v>Recurso F6</v>
      </c>
      <c r="D15" s="76" t="s">
        <v>145</v>
      </c>
      <c r="E15" s="76" t="s">
        <v>146</v>
      </c>
      <c r="F15" s="76" t="str">
        <f t="shared" si="1"/>
        <v>MA_11_02_REC180_IMG06n.jpg</v>
      </c>
      <c r="G15" s="76" t="str">
        <f>IF(F15&lt;&gt;"",IF($G$4="Recurso",IF(LEFT($G$5,1)="M",VLOOKUP($G$5,'Definición técnica de imagenes'!$A$3:$G$17,5,FALSE),IF($G$5="F1",'Definición técnica de imagenes'!$E$15,'Definición técnica de imagenes'!$F$13)),'Definición técnica de imagenes'!$E$16),"")</f>
        <v>800 x 460 px</v>
      </c>
      <c r="H15" s="76" t="str">
        <f t="shared" si="2"/>
        <v>MA_11_02_REC180_IMG06a.jpg</v>
      </c>
      <c r="I15" s="76" t="s">
        <v>158</v>
      </c>
      <c r="J15" s="77" t="s">
        <v>166</v>
      </c>
      <c r="K15" s="77" t="s">
        <v>182</v>
      </c>
    </row>
    <row r="16" spans="1:16" s="12" customFormat="1" ht="180.75" customHeight="1" x14ac:dyDescent="0.25">
      <c r="A16" s="71" t="s">
        <v>155</v>
      </c>
      <c r="B16" s="67" t="s">
        <v>149</v>
      </c>
      <c r="C16" s="68" t="e">
        <f>IF(OR(B16&lt;&gt;"",#REF!&lt;&gt;""),IF($G$4="Recurso",CONCATENATE($G$4," ",$G$5),$G$4),"")</f>
        <v>#REF!</v>
      </c>
      <c r="D16" s="69" t="s">
        <v>145</v>
      </c>
      <c r="E16" s="69" t="s">
        <v>146</v>
      </c>
      <c r="F16" s="69" t="str">
        <f t="shared" ref="F16:F18" si="3">IF(OR(B16&lt;&gt;"",J16&lt;&gt;""),CONCATENATE($C$7,"_",$A16,IF($G$4="Cuaderno de Estudio","_small",CONCATENATE(IF(I16="","","n"),IF(LEFT($G$5,1)="F",".jpg",".png")))),"")</f>
        <v>MA_11_02_REC180_IMG07n.jpg</v>
      </c>
      <c r="G16" s="69" t="str">
        <f>IF(F16&lt;&gt;"",IF($G$4="Recurso",IF(LEFT($G$5,1)="M",VLOOKUP($G$5,'Definición técnica de imagenes'!$A$3:$G$17,5,FALSE),IF($G$5="F1",'Definición técnica de imagenes'!$E$15,'Definición técnica de imagenes'!$F$13)),'Definición técnica de imagenes'!$E$16),"")</f>
        <v>800 x 460 px</v>
      </c>
      <c r="H16" s="69" t="str">
        <f t="shared" ref="H16:H18" si="4">IF(AND(I16&lt;&gt;"",I16&lt;&gt;0),IF(OR(B16&lt;&gt;"",J16&lt;&gt;""),CONCATENATE($C$7,"_",$A16,IF($G$4="Cuaderno de Estudio","_zoom",CONCATENATE("a",IF(LEFT($G$5,1)="F",".jpg",".png")))),""),"")</f>
        <v>MA_11_02_REC180_IMG07a.jpg</v>
      </c>
      <c r="I16" s="69" t="s">
        <v>158</v>
      </c>
      <c r="J16" s="70" t="s">
        <v>167</v>
      </c>
      <c r="K16" s="70" t="s">
        <v>168</v>
      </c>
    </row>
    <row r="17" spans="1:11" s="12" customFormat="1" ht="156" customHeight="1" x14ac:dyDescent="0.25">
      <c r="A17" s="71" t="s">
        <v>156</v>
      </c>
      <c r="B17" s="67" t="s">
        <v>149</v>
      </c>
      <c r="C17" s="68" t="str">
        <f t="shared" si="0"/>
        <v>Recurso F6</v>
      </c>
      <c r="D17" s="69" t="s">
        <v>145</v>
      </c>
      <c r="E17" s="69" t="s">
        <v>146</v>
      </c>
      <c r="F17" s="69" t="str">
        <f t="shared" si="3"/>
        <v>MA_11_02_REC180_IMG08n.jpg</v>
      </c>
      <c r="G17" s="69" t="str">
        <f>IF(F17&lt;&gt;"",IF($G$4="Recurso",IF(LEFT($G$5,1)="M",VLOOKUP($G$5,'Definición técnica de imagenes'!$A$3:$G$17,5,FALSE),IF($G$5="F1",'Definición técnica de imagenes'!$E$15,'Definición técnica de imagenes'!$F$13)),'Definición técnica de imagenes'!$E$16),"")</f>
        <v>800 x 460 px</v>
      </c>
      <c r="H17" s="69" t="str">
        <f t="shared" si="4"/>
        <v>MA_11_02_REC180_IMG08a.jpg</v>
      </c>
      <c r="I17" s="69" t="s">
        <v>158</v>
      </c>
      <c r="J17" s="80" t="s">
        <v>169</v>
      </c>
      <c r="K17" s="70" t="s">
        <v>170</v>
      </c>
    </row>
    <row r="18" spans="1:11" s="12" customFormat="1" ht="184.5" customHeight="1" x14ac:dyDescent="0.25">
      <c r="A18" s="82" t="s">
        <v>157</v>
      </c>
      <c r="B18" s="83">
        <v>198750764</v>
      </c>
      <c r="C18" s="84" t="str">
        <f t="shared" si="0"/>
        <v>Recurso F6</v>
      </c>
      <c r="D18" s="85" t="s">
        <v>145</v>
      </c>
      <c r="E18" s="85" t="s">
        <v>146</v>
      </c>
      <c r="F18" s="85" t="str">
        <f t="shared" si="3"/>
        <v>MA_11_02_REC180_IMG09n.jpg</v>
      </c>
      <c r="G18" s="85" t="str">
        <f>IF(F18&lt;&gt;"",IF($G$4="Recurso",IF(LEFT($G$5,1)="M",VLOOKUP($G$5,'Definición técnica de imagenes'!$A$3:$G$17,5,FALSE),IF($G$5="F1",'Definición técnica de imagenes'!$E$15,'Definición técnica de imagenes'!$F$13)),'Definición técnica de imagenes'!$E$16),"")</f>
        <v>800 x 460 px</v>
      </c>
      <c r="H18" s="85" t="str">
        <f t="shared" si="4"/>
        <v>MA_11_02_REC180_IMG09a.jpg</v>
      </c>
      <c r="I18" s="85" t="s">
        <v>158</v>
      </c>
      <c r="J18" s="88"/>
      <c r="K18" s="87" t="s">
        <v>171</v>
      </c>
    </row>
    <row r="19" spans="1:11" s="12" customFormat="1" ht="126.75" customHeight="1" x14ac:dyDescent="0.25">
      <c r="A19" s="82" t="s">
        <v>172</v>
      </c>
      <c r="B19" s="83" t="s">
        <v>149</v>
      </c>
      <c r="C19" s="84" t="str">
        <f t="shared" ref="C19:C20" si="5">IF(OR(B19&lt;&gt;"",J19&lt;&gt;""),IF($G$4="Recurso",CONCATENATE($G$4," ",$G$5),$G$4),"")</f>
        <v>Recurso F6</v>
      </c>
      <c r="D19" s="85" t="s">
        <v>145</v>
      </c>
      <c r="E19" s="85" t="s">
        <v>146</v>
      </c>
      <c r="F19" s="85" t="str">
        <f t="shared" ref="F19:F20" si="6">IF(OR(B19&lt;&gt;"",J19&lt;&gt;""),CONCATENATE($C$7,"_",$A19,IF($G$4="Cuaderno de Estudio","_small",CONCATENATE(IF(I19="","","n"),IF(LEFT($G$5,1)="F",".jpg",".png")))),"")</f>
        <v>MA_11_02_REC180_IMG10n.jpg</v>
      </c>
      <c r="G19" s="85" t="str">
        <f>IF(F19&lt;&gt;"",IF($G$4="Recurso",IF(LEFT($G$5,1)="M",VLOOKUP($G$5,'Definición técnica de imagenes'!$A$3:$G$17,5,FALSE),IF($G$5="F1",'Definición técnica de imagenes'!$E$15,'Definición técnica de imagenes'!$F$13)),'Definición técnica de imagenes'!$E$16),"")</f>
        <v>800 x 460 px</v>
      </c>
      <c r="H19" s="85" t="str">
        <f t="shared" ref="H19:H20" si="7">IF(AND(I19&lt;&gt;"",I19&lt;&gt;0),IF(OR(B19&lt;&gt;"",J19&lt;&gt;""),CONCATENATE($C$7,"_",$A19,IF($G$4="Cuaderno de Estudio","_zoom",CONCATENATE("a",IF(LEFT($G$5,1)="F",".jpg",".png")))),""),"")</f>
        <v>MA_11_02_REC180_IMG10a.jpg</v>
      </c>
      <c r="I19" s="85" t="s">
        <v>158</v>
      </c>
      <c r="J19" s="86" t="s">
        <v>179</v>
      </c>
      <c r="K19" s="87" t="s">
        <v>174</v>
      </c>
    </row>
    <row r="20" spans="1:11" s="12" customFormat="1" ht="168.75" customHeight="1" x14ac:dyDescent="0.25">
      <c r="A20" s="71" t="s">
        <v>173</v>
      </c>
      <c r="B20" s="67" t="s">
        <v>149</v>
      </c>
      <c r="C20" s="68" t="str">
        <f t="shared" si="5"/>
        <v>Recurso F6</v>
      </c>
      <c r="D20" s="69" t="s">
        <v>145</v>
      </c>
      <c r="E20" s="69" t="s">
        <v>146</v>
      </c>
      <c r="F20" s="69" t="str">
        <f t="shared" si="6"/>
        <v>MA_11_02_REC180_IMG11n.jpg</v>
      </c>
      <c r="G20" s="69" t="str">
        <f>IF(F20&lt;&gt;"",IF($G$4="Recurso",IF(LEFT($G$5,1)="M",VLOOKUP($G$5,'Definición técnica de imagenes'!$A$3:$G$17,5,FALSE),IF($G$5="F1",'Definición técnica de imagenes'!$E$15,'Definición técnica de imagenes'!$F$13)),'Definición técnica de imagenes'!$E$16),"")</f>
        <v>800 x 460 px</v>
      </c>
      <c r="H20" s="69" t="str">
        <f t="shared" si="7"/>
        <v>MA_11_02_REC180_IMG11a.jpg</v>
      </c>
      <c r="I20" s="69" t="s">
        <v>158</v>
      </c>
      <c r="J20" s="69" t="s">
        <v>178</v>
      </c>
      <c r="K20" s="81"/>
    </row>
    <row r="21" spans="1:11" s="12" customFormat="1" ht="51" customHeight="1" x14ac:dyDescent="0.25">
      <c r="A21" s="71" t="s">
        <v>176</v>
      </c>
      <c r="B21" s="67" t="s">
        <v>149</v>
      </c>
      <c r="C21" s="68" t="str">
        <f t="shared" ref="C21" si="8">IF(OR(B21&lt;&gt;"",J21&lt;&gt;""),IF($G$4="Recurso",CONCATENATE($G$4," ",$G$5),$G$4),"")</f>
        <v>Recurso F6</v>
      </c>
      <c r="D21" s="69" t="s">
        <v>145</v>
      </c>
      <c r="E21" s="69" t="s">
        <v>146</v>
      </c>
      <c r="F21" s="69" t="str">
        <f t="shared" ref="F21" si="9">IF(OR(B21&lt;&gt;"",J21&lt;&gt;""),CONCATENATE($C$7,"_",$A21,IF($G$4="Cuaderno de Estudio","_small",CONCATENATE(IF(I21="","","n"),IF(LEFT($G$5,1)="F",".jpg",".png")))),"")</f>
        <v>MA_11_02_REC180_IMG12n.jpg</v>
      </c>
      <c r="G21" s="69" t="str">
        <f>IF(F21&lt;&gt;"",IF($G$4="Recurso",IF(LEFT($G$5,1)="M",VLOOKUP($G$5,'Definición técnica de imagenes'!$A$3:$G$17,5,FALSE),IF($G$5="F1",'Definición técnica de imagenes'!$E$15,'Definición técnica de imagenes'!$F$13)),'Definición técnica de imagenes'!$E$16),"")</f>
        <v>800 x 460 px</v>
      </c>
      <c r="H21" s="69" t="str">
        <f t="shared" ref="H21" si="10">IF(AND(I21&lt;&gt;"",I21&lt;&gt;0),IF(OR(B21&lt;&gt;"",J21&lt;&gt;""),CONCATENATE($C$7,"_",$A21,IF($G$4="Cuaderno de Estudio","_zoom",CONCATENATE("a",IF(LEFT($G$5,1)="F",".jpg",".png")))),""),"")</f>
        <v>MA_11_02_REC180_IMG12a.jpg</v>
      </c>
      <c r="I21" s="69" t="s">
        <v>158</v>
      </c>
      <c r="J21" s="69" t="s">
        <v>177</v>
      </c>
      <c r="K21" s="81" t="s">
        <v>175</v>
      </c>
    </row>
    <row r="22" spans="1:11" s="12" customFormat="1" x14ac:dyDescent="0.25">
      <c r="A22" s="13"/>
      <c r="B22" s="13"/>
      <c r="C22" s="13"/>
      <c r="D22" s="14"/>
      <c r="E22" s="14"/>
      <c r="F22" s="14"/>
      <c r="G22" s="14"/>
      <c r="H22" s="14"/>
      <c r="I22" s="14"/>
      <c r="J22" s="14"/>
      <c r="K22" s="15"/>
    </row>
    <row r="23" spans="1:11" s="12" customFormat="1" x14ac:dyDescent="0.25">
      <c r="A23" s="13"/>
      <c r="B23" s="13"/>
      <c r="C23" s="13"/>
      <c r="D23" s="14"/>
      <c r="E23" s="14"/>
      <c r="F23" s="14"/>
      <c r="G23" s="14"/>
      <c r="H23" s="14"/>
      <c r="I23" s="14"/>
      <c r="J23" s="14"/>
      <c r="K23" s="15"/>
    </row>
    <row r="24" spans="1:11" s="12" customFormat="1" x14ac:dyDescent="0.25">
      <c r="A24" s="13"/>
      <c r="B24" s="13"/>
      <c r="C24" s="13"/>
      <c r="D24" s="14"/>
      <c r="E24" s="14"/>
      <c r="F24" s="14"/>
      <c r="G24" s="14"/>
      <c r="H24" s="14"/>
      <c r="I24" s="14"/>
      <c r="J24" s="14"/>
      <c r="K24" s="15"/>
    </row>
    <row r="25" spans="1:11" s="12" customFormat="1" x14ac:dyDescent="0.25">
      <c r="A25" s="13"/>
      <c r="B25" s="13"/>
      <c r="C25" s="13"/>
      <c r="D25" s="14"/>
      <c r="E25" s="14"/>
      <c r="F25" s="14"/>
      <c r="G25" s="14"/>
      <c r="H25" s="14"/>
      <c r="I25" s="14"/>
      <c r="J25" s="14"/>
      <c r="K25" s="15"/>
    </row>
    <row r="26" spans="1:11" s="12" customFormat="1" x14ac:dyDescent="0.25">
      <c r="A26" s="13"/>
      <c r="B26" s="13"/>
      <c r="C26" s="13"/>
      <c r="D26" s="14"/>
      <c r="E26" s="14"/>
      <c r="F26" s="14"/>
      <c r="G26" s="14"/>
      <c r="H26" s="14"/>
      <c r="I26" s="14"/>
      <c r="J26" s="14"/>
      <c r="K26" s="15"/>
    </row>
    <row r="27" spans="1:11" s="12" customFormat="1" x14ac:dyDescent="0.25">
      <c r="A27" s="13"/>
      <c r="B27" s="13"/>
      <c r="C27" s="13"/>
      <c r="D27" s="14"/>
      <c r="E27" s="14"/>
      <c r="F27" s="14"/>
      <c r="G27" s="14"/>
      <c r="H27" s="14"/>
      <c r="I27" s="14"/>
      <c r="J27" s="14"/>
      <c r="K27" s="15"/>
    </row>
    <row r="28" spans="1:11" s="12" customFormat="1" x14ac:dyDescent="0.25">
      <c r="A28" s="13"/>
      <c r="B28" s="13"/>
      <c r="C28" s="13"/>
      <c r="D28" s="14"/>
      <c r="E28" s="14"/>
      <c r="F28" s="14"/>
      <c r="G28" s="14"/>
      <c r="H28" s="14"/>
      <c r="I28" s="14"/>
      <c r="J28" s="14"/>
      <c r="K28" s="15"/>
    </row>
    <row r="29" spans="1:11" s="12" customFormat="1" x14ac:dyDescent="0.25">
      <c r="A29" s="13"/>
      <c r="B29" s="13"/>
      <c r="C29" s="13"/>
      <c r="D29" s="14"/>
      <c r="E29" s="14"/>
      <c r="F29" s="14"/>
      <c r="G29" s="14"/>
      <c r="H29" s="14"/>
      <c r="I29" s="14"/>
      <c r="J29" s="14"/>
      <c r="K29" s="15"/>
    </row>
    <row r="30" spans="1:11" s="12" customFormat="1" x14ac:dyDescent="0.25">
      <c r="A30" s="13"/>
      <c r="B30" s="13"/>
      <c r="C30" s="13"/>
      <c r="D30" s="14"/>
      <c r="E30" s="14"/>
      <c r="F30" s="14"/>
      <c r="G30" s="14"/>
      <c r="H30" s="14"/>
      <c r="I30" s="14"/>
      <c r="J30" s="14"/>
      <c r="K30" s="15"/>
    </row>
    <row r="31" spans="1:11" s="12" customFormat="1" x14ac:dyDescent="0.25">
      <c r="A31" s="13"/>
      <c r="B31" s="13"/>
      <c r="C31" s="13"/>
      <c r="D31" s="14"/>
      <c r="E31" s="14"/>
      <c r="F31" s="14"/>
      <c r="G31" s="14"/>
      <c r="H31" s="14"/>
      <c r="I31" s="14"/>
      <c r="J31" s="14"/>
      <c r="K31" s="15"/>
    </row>
    <row r="32" spans="1:11" s="12" customFormat="1" x14ac:dyDescent="0.25">
      <c r="A32" s="13"/>
      <c r="B32" s="13"/>
      <c r="C32" s="13"/>
      <c r="D32" s="14"/>
      <c r="E32" s="14"/>
      <c r="F32" s="14"/>
      <c r="G32" s="14"/>
      <c r="H32" s="14"/>
      <c r="I32" s="14"/>
      <c r="J32" s="14"/>
      <c r="K32" s="15"/>
    </row>
    <row r="33" spans="1:11" s="12" customFormat="1" x14ac:dyDescent="0.25">
      <c r="A33" s="13"/>
      <c r="B33" s="13"/>
      <c r="C33" s="13"/>
      <c r="D33" s="14"/>
      <c r="E33" s="14"/>
      <c r="F33" s="14"/>
      <c r="G33" s="14"/>
      <c r="H33" s="14"/>
      <c r="I33" s="14"/>
      <c r="J33" s="14"/>
      <c r="K33" s="15"/>
    </row>
    <row r="34" spans="1:11" s="12" customFormat="1" x14ac:dyDescent="0.25">
      <c r="A34" s="13"/>
      <c r="B34" s="13"/>
      <c r="C34" s="13"/>
      <c r="D34" s="14"/>
      <c r="E34" s="14"/>
      <c r="F34" s="14"/>
      <c r="G34" s="14"/>
      <c r="H34" s="14"/>
      <c r="I34" s="14"/>
      <c r="J34" s="14"/>
      <c r="K34" s="15"/>
    </row>
    <row r="35" spans="1:11" s="12" customFormat="1" x14ac:dyDescent="0.25">
      <c r="A35" s="13"/>
      <c r="B35" s="13"/>
      <c r="C35" s="13"/>
      <c r="D35" s="14"/>
      <c r="E35" s="14"/>
      <c r="F35" s="14"/>
      <c r="G35" s="14"/>
      <c r="H35" s="14"/>
      <c r="I35" s="14"/>
      <c r="J35" s="14"/>
      <c r="K35" s="15"/>
    </row>
    <row r="36" spans="1:11" s="12" customFormat="1" x14ac:dyDescent="0.25">
      <c r="A36" s="13"/>
      <c r="B36" s="13"/>
      <c r="C36" s="13"/>
      <c r="D36" s="14"/>
      <c r="E36" s="14"/>
      <c r="F36" s="14"/>
      <c r="G36" s="14"/>
      <c r="H36" s="14"/>
      <c r="I36" s="14"/>
      <c r="J36" s="14"/>
      <c r="K36" s="15"/>
    </row>
    <row r="37" spans="1:11" s="12" customFormat="1" x14ac:dyDescent="0.25">
      <c r="A37" s="13"/>
      <c r="B37" s="13"/>
      <c r="C37" s="13"/>
      <c r="D37" s="14"/>
      <c r="E37" s="14"/>
      <c r="F37" s="14"/>
      <c r="G37" s="14"/>
      <c r="H37" s="14"/>
      <c r="I37" s="14"/>
      <c r="J37" s="14"/>
      <c r="K37" s="15"/>
    </row>
    <row r="38" spans="1:11" s="12" customFormat="1" x14ac:dyDescent="0.25">
      <c r="A38" s="13"/>
      <c r="B38" s="13"/>
      <c r="C38" s="13"/>
      <c r="D38" s="14"/>
      <c r="E38" s="14"/>
      <c r="F38" s="14"/>
      <c r="G38" s="14"/>
      <c r="H38" s="14"/>
      <c r="I38" s="14"/>
      <c r="J38" s="14"/>
      <c r="K38" s="15"/>
    </row>
    <row r="39" spans="1:11" s="12" customFormat="1" x14ac:dyDescent="0.25">
      <c r="A39" s="13"/>
      <c r="B39" s="13"/>
      <c r="C39" s="13"/>
      <c r="D39" s="14"/>
      <c r="E39" s="14"/>
      <c r="F39" s="14"/>
      <c r="G39" s="14"/>
      <c r="H39" s="14"/>
      <c r="I39" s="14"/>
      <c r="J39" s="14"/>
      <c r="K39" s="15"/>
    </row>
    <row r="40" spans="1:11" s="12" customFormat="1" x14ac:dyDescent="0.25">
      <c r="A40" s="13"/>
      <c r="B40" s="13"/>
      <c r="C40" s="13"/>
      <c r="D40" s="14"/>
      <c r="E40" s="14"/>
      <c r="F40" s="14"/>
      <c r="G40" s="14"/>
      <c r="H40" s="14"/>
      <c r="I40" s="14"/>
      <c r="J40" s="14"/>
      <c r="K40" s="15"/>
    </row>
    <row r="41" spans="1:11" s="12" customFormat="1" x14ac:dyDescent="0.25">
      <c r="A41" s="13"/>
      <c r="B41" s="13"/>
      <c r="C41" s="13"/>
      <c r="D41" s="14"/>
      <c r="E41" s="14"/>
      <c r="F41" s="14"/>
      <c r="G41" s="14"/>
      <c r="H41" s="14"/>
      <c r="I41" s="14"/>
      <c r="J41" s="14"/>
      <c r="K41" s="15"/>
    </row>
    <row r="42" spans="1:11" s="12" customFormat="1" x14ac:dyDescent="0.25">
      <c r="A42" s="13"/>
      <c r="B42" s="13"/>
      <c r="C42" s="13"/>
      <c r="D42" s="14"/>
      <c r="E42" s="14"/>
      <c r="F42" s="14"/>
      <c r="G42" s="14"/>
      <c r="H42" s="14"/>
      <c r="I42" s="14"/>
      <c r="J42" s="14"/>
      <c r="K42" s="15"/>
    </row>
    <row r="43" spans="1:11" s="12" customFormat="1" x14ac:dyDescent="0.25">
      <c r="A43" s="13"/>
      <c r="B43" s="13"/>
      <c r="C43" s="13"/>
      <c r="D43" s="14"/>
      <c r="E43" s="14"/>
      <c r="F43" s="14"/>
      <c r="G43" s="14"/>
      <c r="H43" s="14"/>
      <c r="I43" s="14"/>
      <c r="J43" s="14"/>
      <c r="K43" s="15"/>
    </row>
    <row r="44" spans="1:11" s="12" customFormat="1" x14ac:dyDescent="0.25">
      <c r="A44" s="13"/>
      <c r="B44" s="13"/>
      <c r="C44" s="13"/>
      <c r="D44" s="14"/>
      <c r="E44" s="14"/>
      <c r="F44" s="14"/>
      <c r="G44" s="14"/>
      <c r="H44" s="14"/>
      <c r="I44" s="14"/>
      <c r="J44" s="14"/>
      <c r="K44" s="15"/>
    </row>
    <row r="45" spans="1:11" s="12" customFormat="1" x14ac:dyDescent="0.25">
      <c r="A45" s="13"/>
      <c r="B45" s="13"/>
      <c r="C45" s="13"/>
      <c r="D45" s="14"/>
      <c r="E45" s="14"/>
      <c r="F45" s="14"/>
      <c r="G45" s="14"/>
      <c r="H45" s="14"/>
      <c r="I45" s="14"/>
      <c r="J45" s="14"/>
      <c r="K45" s="15"/>
    </row>
    <row r="46" spans="1:11" s="12" customFormat="1" x14ac:dyDescent="0.25">
      <c r="A46" s="13"/>
      <c r="B46" s="13"/>
      <c r="C46" s="13"/>
      <c r="D46" s="14"/>
      <c r="E46" s="14"/>
      <c r="F46" s="14"/>
      <c r="G46" s="14"/>
      <c r="H46" s="14"/>
      <c r="I46" s="14"/>
      <c r="J46" s="14"/>
      <c r="K46" s="15"/>
    </row>
    <row r="47" spans="1:11" s="12" customFormat="1" x14ac:dyDescent="0.25">
      <c r="A47" s="13"/>
      <c r="B47" s="13"/>
      <c r="C47" s="13"/>
      <c r="D47" s="14"/>
      <c r="E47" s="14"/>
      <c r="F47" s="14"/>
      <c r="G47" s="14"/>
      <c r="H47" s="14"/>
      <c r="I47" s="14"/>
      <c r="J47" s="14"/>
      <c r="K47" s="15"/>
    </row>
    <row r="48" spans="1:11" s="12" customFormat="1" x14ac:dyDescent="0.25">
      <c r="A48" s="13"/>
      <c r="B48" s="13"/>
      <c r="C48" s="13"/>
      <c r="D48" s="14"/>
      <c r="E48" s="14"/>
      <c r="F48" s="14"/>
      <c r="G48" s="14"/>
      <c r="H48" s="14"/>
      <c r="I48" s="14"/>
      <c r="J48" s="14"/>
      <c r="K48" s="15"/>
    </row>
    <row r="49" spans="1:11" s="12" customFormat="1" x14ac:dyDescent="0.25">
      <c r="A49" s="13"/>
      <c r="B49" s="13"/>
      <c r="C49" s="13"/>
      <c r="D49" s="14"/>
      <c r="E49" s="14"/>
      <c r="F49" s="14"/>
      <c r="G49" s="14"/>
      <c r="H49" s="14"/>
      <c r="I49" s="14"/>
      <c r="J49" s="14"/>
      <c r="K49" s="15"/>
    </row>
    <row r="50" spans="1:11" s="12" customFormat="1" x14ac:dyDescent="0.25">
      <c r="A50" s="13"/>
      <c r="B50" s="13"/>
      <c r="C50" s="13"/>
      <c r="D50" s="14"/>
      <c r="E50" s="14"/>
      <c r="F50" s="14"/>
      <c r="G50" s="14"/>
      <c r="H50" s="14"/>
      <c r="I50" s="14"/>
      <c r="J50" s="14"/>
      <c r="K50" s="15"/>
    </row>
    <row r="51" spans="1:11" s="12" customFormat="1" x14ac:dyDescent="0.25">
      <c r="A51" s="13"/>
      <c r="B51" s="13"/>
      <c r="C51" s="13"/>
      <c r="D51" s="14"/>
      <c r="E51" s="14"/>
      <c r="F51" s="14"/>
      <c r="G51" s="14"/>
      <c r="H51" s="14"/>
      <c r="I51" s="14"/>
      <c r="J51" s="14"/>
      <c r="K51" s="15"/>
    </row>
    <row r="52" spans="1:11" s="12" customFormat="1" x14ac:dyDescent="0.25">
      <c r="A52" s="13"/>
      <c r="B52" s="13"/>
      <c r="C52" s="13"/>
      <c r="D52" s="14"/>
      <c r="E52" s="14"/>
      <c r="F52" s="14"/>
      <c r="G52" s="14"/>
      <c r="H52" s="14"/>
      <c r="I52" s="14"/>
      <c r="J52" s="14"/>
      <c r="K52" s="15"/>
    </row>
    <row r="53" spans="1:11" s="12" customFormat="1" x14ac:dyDescent="0.25">
      <c r="A53" s="13"/>
      <c r="B53" s="13"/>
      <c r="C53" s="13"/>
      <c r="D53" s="14"/>
      <c r="E53" s="14"/>
      <c r="F53" s="14"/>
      <c r="G53" s="14"/>
      <c r="H53" s="14"/>
      <c r="I53" s="14"/>
      <c r="J53" s="14"/>
      <c r="K53" s="15"/>
    </row>
    <row r="54" spans="1:11" s="12" customFormat="1" x14ac:dyDescent="0.25">
      <c r="A54" s="13"/>
      <c r="B54" s="13"/>
      <c r="C54" s="13"/>
      <c r="D54" s="14"/>
      <c r="E54" s="14"/>
      <c r="F54" s="14"/>
      <c r="G54" s="14"/>
      <c r="H54" s="14"/>
      <c r="I54" s="14"/>
      <c r="J54" s="14"/>
      <c r="K54" s="15"/>
    </row>
    <row r="55" spans="1:11" s="12" customFormat="1" x14ac:dyDescent="0.25">
      <c r="A55" s="13"/>
      <c r="B55" s="13"/>
      <c r="C55" s="13"/>
      <c r="D55" s="14"/>
      <c r="E55" s="14"/>
      <c r="F55" s="14"/>
      <c r="G55" s="14"/>
      <c r="H55" s="14"/>
      <c r="I55" s="14"/>
      <c r="J55" s="14"/>
      <c r="K55" s="15"/>
    </row>
    <row r="56" spans="1:11" s="12" customFormat="1" x14ac:dyDescent="0.25">
      <c r="A56" s="13"/>
      <c r="B56" s="13"/>
      <c r="C56" s="13"/>
      <c r="D56" s="14"/>
      <c r="E56" s="14"/>
      <c r="F56" s="14"/>
      <c r="G56" s="14"/>
      <c r="H56" s="14"/>
      <c r="I56" s="14"/>
      <c r="J56" s="14"/>
      <c r="K56" s="15"/>
    </row>
    <row r="57" spans="1:11" s="12" customFormat="1" x14ac:dyDescent="0.25">
      <c r="A57" s="13"/>
      <c r="B57" s="13"/>
      <c r="C57" s="13"/>
      <c r="D57" s="14"/>
      <c r="E57" s="14"/>
      <c r="F57" s="14"/>
      <c r="G57" s="14"/>
      <c r="H57" s="14"/>
      <c r="I57" s="14"/>
      <c r="J57" s="14"/>
      <c r="K57" s="15"/>
    </row>
    <row r="58" spans="1:11" s="12" customFormat="1" x14ac:dyDescent="0.25">
      <c r="A58" s="13"/>
      <c r="B58" s="13"/>
      <c r="C58" s="13"/>
      <c r="D58" s="14"/>
      <c r="E58" s="14"/>
      <c r="F58" s="14" t="str">
        <f t="shared" ref="F58:F68" si="11">IF(OR(B58&lt;&gt;"",J58&lt;&gt;""),CONCATENATE($C$7,"_",$A58,IF($G$4="Cuaderno de Estudio","_small",CONCATENATE(IF(I58="","","n"),IF(LEFT($G$5,1)="F",".jpg",".png")))),"")</f>
        <v/>
      </c>
      <c r="G58" s="14" t="str">
        <f>IF(F58&lt;&gt;"",IF($G$4="Recurso",IF(LEFT($G$5,1)="M",VLOOKUP($G$5,'Definición técnica de imagenes'!$A$3:$G$17,5,FALSE),IF($G$5="F1",'Definición técnica de imagenes'!$E$15,'Definición técnica de imagenes'!$F$13)),'Definición técnica de imagenes'!$E$16),"")</f>
        <v/>
      </c>
      <c r="H58" s="14" t="str">
        <f t="shared" ref="H58:H68" si="12">IF(AND(I58&lt;&gt;"",I58&lt;&gt;0),IF(OR(B58&lt;&gt;"",J58&lt;&gt;""),CONCATENATE($C$7,"_",$A58,IF($G$4="Cuaderno de Estudio","_zoom",CONCATENATE("a",IF(LEFT($G$5,1)="F",".jpg",".png")))),""),"")</f>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11"/>
        <v/>
      </c>
      <c r="G59" s="14" t="str">
        <f>IF(F59&lt;&gt;"",IF($G$4="Recurso",IF(LEFT($G$5,1)="M",VLOOKUP($G$5,'Definición técnica de imagenes'!$A$3:$G$17,5,FALSE),IF($G$5="F1",'Definición técnica de imagenes'!$E$15,'Definición técnica de imagenes'!$F$13)),'Definición técnica de imagenes'!$E$16),"")</f>
        <v/>
      </c>
      <c r="H59" s="14" t="str">
        <f t="shared" si="1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11"/>
        <v/>
      </c>
      <c r="G60" s="14" t="str">
        <f>IF(F60&lt;&gt;"",IF($G$4="Recurso",IF(LEFT($G$5,1)="M",VLOOKUP($G$5,'Definición técnica de imagenes'!$A$3:$G$17,5,FALSE),IF($G$5="F1",'Definición técnica de imagenes'!$E$15,'Definición técnica de imagenes'!$F$13)),'Definición técnica de imagenes'!$E$16),"")</f>
        <v/>
      </c>
      <c r="H60" s="14" t="str">
        <f t="shared" si="1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11"/>
        <v/>
      </c>
      <c r="G61" s="14" t="str">
        <f>IF(F61&lt;&gt;"",IF($G$4="Recurso",IF(LEFT($G$5,1)="M",VLOOKUP($G$5,'Definición técnica de imagenes'!$A$3:$G$17,5,FALSE),IF($G$5="F1",'Definición técnica de imagenes'!$E$15,'Definición técnica de imagenes'!$F$13)),'Definición técnica de imagenes'!$E$16),"")</f>
        <v/>
      </c>
      <c r="H61" s="14" t="str">
        <f t="shared" si="1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1"/>
        <v/>
      </c>
      <c r="G62" s="14" t="str">
        <f>IF(F62&lt;&gt;"",IF($G$4="Recurso",IF(LEFT($G$5,1)="M",VLOOKUP($G$5,'Definición técnica de imagenes'!$A$3:$G$17,5,FALSE),IF($G$5="F1",'Definición técnica de imagenes'!$E$15,'Definición técnica de imagenes'!$F$13)),'Definición técnica de imagenes'!$E$16),"")</f>
        <v/>
      </c>
      <c r="H62" s="14" t="str">
        <f t="shared" si="1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1"/>
        <v/>
      </c>
      <c r="G63" s="14" t="str">
        <f>IF(F63&lt;&gt;"",IF($G$4="Recurso",IF(LEFT($G$5,1)="M",VLOOKUP($G$5,'Definición técnica de imagenes'!$A$3:$G$17,5,FALSE),IF($G$5="F1",'Definición técnica de imagenes'!$E$15,'Definición técnica de imagenes'!$F$13)),'Definición técnica de imagenes'!$E$16),"")</f>
        <v/>
      </c>
      <c r="H63" s="14" t="str">
        <f t="shared" si="1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1"/>
        <v/>
      </c>
      <c r="G64" s="14" t="str">
        <f>IF(F64&lt;&gt;"",IF($G$4="Recurso",IF(LEFT($G$5,1)="M",VLOOKUP($G$5,'Definición técnica de imagenes'!$A$3:$G$17,5,FALSE),IF($G$5="F1",'Definición técnica de imagenes'!$E$15,'Definición técnica de imagenes'!$F$13)),'Definición técnica de imagenes'!$E$16),"")</f>
        <v/>
      </c>
      <c r="H64" s="14" t="str">
        <f t="shared" si="1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1"/>
        <v/>
      </c>
      <c r="G65" s="14" t="str">
        <f>IF(F65&lt;&gt;"",IF($G$4="Recurso",IF(LEFT($G$5,1)="M",VLOOKUP($G$5,'Definición técnica de imagenes'!$A$3:$G$17,5,FALSE),IF($G$5="F1",'Definición técnica de imagenes'!$E$15,'Definición técnica de imagenes'!$F$13)),'Definición técnica de imagenes'!$E$16),"")</f>
        <v/>
      </c>
      <c r="H65" s="14" t="str">
        <f t="shared" si="1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1"/>
        <v/>
      </c>
      <c r="G66" s="14" t="str">
        <f>IF(F66&lt;&gt;"",IF($G$4="Recurso",IF(LEFT($G$5,1)="M",VLOOKUP($G$5,'Definición técnica de imagenes'!$A$3:$G$17,5,FALSE),IF($G$5="F1",'Definición técnica de imagenes'!$E$15,'Definición técnica de imagenes'!$F$13)),'Definición técnica de imagenes'!$E$16),"")</f>
        <v/>
      </c>
      <c r="H66" s="14" t="str">
        <f t="shared" si="1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1"/>
        <v/>
      </c>
      <c r="G67" s="14" t="str">
        <f>IF(F67&lt;&gt;"",IF($G$4="Recurso",IF(LEFT($G$5,1)="M",VLOOKUP($G$5,'Definición técnica de imagenes'!$A$3:$G$17,5,FALSE),IF($G$5="F1",'Definición técnica de imagenes'!$E$15,'Definición técnica de imagenes'!$F$13)),'Definición técnica de imagenes'!$E$16),"")</f>
        <v/>
      </c>
      <c r="H67" s="14" t="str">
        <f t="shared" si="1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1"/>
        <v/>
      </c>
      <c r="G68" s="14" t="str">
        <f>IF(F68&lt;&gt;"",IF($G$4="Recurso",IF(LEFT($G$5,1)="M",VLOOKUP($G$5,'Definición técnica de imagenes'!$A$3:$G$17,5,FALSE),IF($G$5="F1",'Definición técnica de imagenes'!$E$15,'Definición técnica de imagenes'!$F$13)),'Definición técnica de imagenes'!$E$16),"")</f>
        <v/>
      </c>
      <c r="H68" s="14" t="str">
        <f t="shared" si="12"/>
        <v/>
      </c>
      <c r="I68" s="14" t="str">
        <f>IF(OR(B68&lt;&gt;"",J68&lt;&gt;""),IF($G$4="Recurso",IF(LEFT($G$5,1)="M",IF(VLOOKUP($G$5,'Definición técnica de imagenes'!$A$3:$G$17,6,FALSE)=0,"",VLOOKUP($G$5,'Definición técnica de imagenes'!$A$3:$G$17,6,FALSE)),IF($G$5="F1","","")),'Definición técnica de imagenes'!$F$16),"")</f>
        <v/>
      </c>
      <c r="J68" s="14"/>
      <c r="K6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68">
      <formula1>"Vertical,Horizontal"</formula1>
    </dataValidation>
    <dataValidation type="list" allowBlank="1" showInputMessage="1" showErrorMessage="1" sqref="D10:D68">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3" workbookViewId="0">
      <selection activeCell="D17" sqref="D17:F17"/>
    </sheetView>
  </sheetViews>
  <sheetFormatPr baseColWidth="10" defaultRowHeight="15.75" x14ac:dyDescent="0.25"/>
  <cols>
    <col min="1" max="1" width="72.25" style="23" customWidth="1"/>
    <col min="2" max="2" width="11" style="23"/>
    <col min="3" max="3" width="13.875" style="23" customWidth="1"/>
    <col min="4" max="4" width="11.375" style="23" customWidth="1"/>
    <col min="5" max="7" width="11" style="23"/>
    <col min="8" max="11" width="11" style="23" hidden="1" customWidth="1"/>
    <col min="12" max="16384" width="11" style="23"/>
  </cols>
  <sheetData>
    <row r="1" spans="1:11" ht="16.5" thickBot="1" x14ac:dyDescent="0.3">
      <c r="A1" s="104" t="s">
        <v>38</v>
      </c>
      <c r="B1" s="105"/>
      <c r="C1" s="105"/>
      <c r="D1" s="105"/>
      <c r="E1" s="105"/>
      <c r="F1" s="106"/>
    </row>
    <row r="2" spans="1:11" x14ac:dyDescent="0.25">
      <c r="A2" s="31" t="s">
        <v>42</v>
      </c>
      <c r="B2" s="32"/>
      <c r="C2" s="107" t="s">
        <v>13</v>
      </c>
      <c r="D2" s="108"/>
      <c r="E2" s="109"/>
      <c r="F2" s="33"/>
    </row>
    <row r="3" spans="1:11" ht="63" x14ac:dyDescent="0.25">
      <c r="A3" s="34" t="s">
        <v>43</v>
      </c>
      <c r="B3" s="32"/>
      <c r="C3" s="113" t="s">
        <v>14</v>
      </c>
      <c r="D3" s="114"/>
      <c r="E3" s="115"/>
      <c r="F3" s="33"/>
      <c r="H3" s="23" t="s">
        <v>18</v>
      </c>
      <c r="I3" s="23" t="s">
        <v>19</v>
      </c>
      <c r="J3" s="23" t="s">
        <v>20</v>
      </c>
      <c r="K3" s="23" t="s">
        <v>52</v>
      </c>
    </row>
    <row r="4" spans="1:11" ht="31.5" x14ac:dyDescent="0.25">
      <c r="A4" s="31" t="s">
        <v>44</v>
      </c>
      <c r="B4" s="32"/>
      <c r="C4" s="27" t="s">
        <v>15</v>
      </c>
      <c r="D4" s="26" t="s">
        <v>16</v>
      </c>
      <c r="E4" s="30" t="s">
        <v>17</v>
      </c>
      <c r="F4" s="33"/>
      <c r="H4" s="23" t="s">
        <v>21</v>
      </c>
      <c r="I4" s="23" t="s">
        <v>25</v>
      </c>
      <c r="J4" s="23">
        <v>1</v>
      </c>
      <c r="K4" s="23">
        <v>1</v>
      </c>
    </row>
    <row r="5" spans="1:11" ht="79.5" thickBot="1" x14ac:dyDescent="0.3">
      <c r="A5" s="34" t="s">
        <v>45</v>
      </c>
      <c r="B5" s="32"/>
      <c r="C5" s="29" t="s">
        <v>35</v>
      </c>
      <c r="D5" s="116" t="str">
        <f>CONCATENATE(H21,"_",I21,"_",J21,"_CO")</f>
        <v>MA_11_02_CO</v>
      </c>
      <c r="E5" s="117"/>
      <c r="F5" s="33"/>
      <c r="H5" s="23" t="s">
        <v>22</v>
      </c>
      <c r="I5" s="23" t="s">
        <v>26</v>
      </c>
      <c r="J5" s="23">
        <v>2</v>
      </c>
      <c r="K5" s="23">
        <v>2</v>
      </c>
    </row>
    <row r="6" spans="1:11" ht="32.25" thickBot="1" x14ac:dyDescent="0.3">
      <c r="A6" s="31" t="s">
        <v>10</v>
      </c>
      <c r="B6" s="32"/>
      <c r="C6" s="32"/>
      <c r="D6" s="32"/>
      <c r="E6" s="32"/>
      <c r="F6" s="33"/>
      <c r="H6" s="23" t="s">
        <v>23</v>
      </c>
      <c r="I6" s="23" t="s">
        <v>27</v>
      </c>
      <c r="J6" s="23">
        <v>3</v>
      </c>
      <c r="K6" s="23">
        <v>3</v>
      </c>
    </row>
    <row r="7" spans="1:11" ht="48" thickBot="1" x14ac:dyDescent="0.3">
      <c r="A7" s="34" t="s">
        <v>11</v>
      </c>
      <c r="B7" s="32"/>
      <c r="C7" s="63" t="s">
        <v>127</v>
      </c>
      <c r="D7" s="102" t="str">
        <f>CONCATENATE("SolicitudGrafica_",D5,".xls")</f>
        <v>SolicitudGrafica_MA_11_02_CO.xls</v>
      </c>
      <c r="E7" s="102"/>
      <c r="F7" s="103"/>
      <c r="H7" s="23" t="s">
        <v>24</v>
      </c>
      <c r="I7" s="23" t="s">
        <v>28</v>
      </c>
      <c r="J7" s="23">
        <v>4</v>
      </c>
      <c r="K7" s="23">
        <v>4</v>
      </c>
    </row>
    <row r="8" spans="1:11" ht="47.25" x14ac:dyDescent="0.25">
      <c r="A8" s="34" t="s">
        <v>53</v>
      </c>
      <c r="B8" s="32"/>
      <c r="C8" s="32"/>
      <c r="D8" s="32"/>
      <c r="E8" s="32"/>
      <c r="F8" s="33"/>
      <c r="I8" s="23" t="s">
        <v>29</v>
      </c>
      <c r="J8" s="23">
        <v>5</v>
      </c>
      <c r="K8" s="23">
        <v>5</v>
      </c>
    </row>
    <row r="9" spans="1:11" ht="47.25" x14ac:dyDescent="0.25">
      <c r="A9" s="34" t="s">
        <v>12</v>
      </c>
      <c r="B9" s="32"/>
      <c r="C9" s="32"/>
      <c r="D9" s="32"/>
      <c r="E9" s="32"/>
      <c r="F9" s="33"/>
      <c r="I9" s="23" t="s">
        <v>30</v>
      </c>
      <c r="J9" s="23">
        <v>6</v>
      </c>
      <c r="K9" s="23">
        <v>6</v>
      </c>
    </row>
    <row r="10" spans="1:11" ht="32.25" thickBot="1" x14ac:dyDescent="0.3">
      <c r="A10" s="35" t="s">
        <v>36</v>
      </c>
      <c r="B10" s="36"/>
      <c r="C10" s="36"/>
      <c r="D10" s="36"/>
      <c r="E10" s="36"/>
      <c r="F10" s="37"/>
      <c r="I10" s="23" t="s">
        <v>31</v>
      </c>
      <c r="J10" s="23">
        <v>7</v>
      </c>
      <c r="K10" s="23">
        <v>7</v>
      </c>
    </row>
    <row r="11" spans="1:11" x14ac:dyDescent="0.25">
      <c r="I11" s="23" t="s">
        <v>32</v>
      </c>
      <c r="J11" s="23">
        <v>8</v>
      </c>
      <c r="K11" s="23">
        <v>8</v>
      </c>
    </row>
    <row r="12" spans="1:11" ht="16.5" thickBot="1" x14ac:dyDescent="0.3">
      <c r="I12" s="23" t="s">
        <v>37</v>
      </c>
      <c r="J12" s="23">
        <v>9</v>
      </c>
      <c r="K12" s="23">
        <v>9</v>
      </c>
    </row>
    <row r="13" spans="1:11" x14ac:dyDescent="0.25">
      <c r="A13" s="104" t="s">
        <v>41</v>
      </c>
      <c r="B13" s="105"/>
      <c r="C13" s="105"/>
      <c r="D13" s="105"/>
      <c r="E13" s="105"/>
      <c r="F13" s="106"/>
      <c r="I13" s="23" t="s">
        <v>33</v>
      </c>
      <c r="J13" s="23">
        <v>10</v>
      </c>
      <c r="K13" s="23">
        <v>10</v>
      </c>
    </row>
    <row r="14" spans="1:11" ht="16.5" thickBot="1" x14ac:dyDescent="0.3">
      <c r="A14" s="34"/>
      <c r="B14" s="32"/>
      <c r="C14" s="32"/>
      <c r="D14" s="32"/>
      <c r="E14" s="32"/>
      <c r="F14" s="33"/>
      <c r="I14" s="23" t="s">
        <v>34</v>
      </c>
      <c r="J14" s="23">
        <v>11</v>
      </c>
      <c r="K14" s="23">
        <v>11</v>
      </c>
    </row>
    <row r="15" spans="1:11" x14ac:dyDescent="0.25">
      <c r="A15" s="31" t="s">
        <v>46</v>
      </c>
      <c r="B15" s="32"/>
      <c r="C15" s="107" t="s">
        <v>49</v>
      </c>
      <c r="D15" s="108"/>
      <c r="E15" s="108"/>
      <c r="F15" s="109"/>
      <c r="J15" s="23">
        <v>12</v>
      </c>
      <c r="K15" s="23">
        <v>12</v>
      </c>
    </row>
    <row r="16" spans="1:11" ht="67.150000000000006" customHeight="1" x14ac:dyDescent="0.25">
      <c r="A16" s="34" t="s">
        <v>47</v>
      </c>
      <c r="B16" s="32"/>
      <c r="C16" s="27" t="s">
        <v>15</v>
      </c>
      <c r="D16" s="26" t="s">
        <v>16</v>
      </c>
      <c r="E16" s="26" t="s">
        <v>17</v>
      </c>
      <c r="F16" s="28" t="s">
        <v>50</v>
      </c>
      <c r="J16" s="23">
        <v>13</v>
      </c>
      <c r="K16" s="23">
        <v>13</v>
      </c>
    </row>
    <row r="17" spans="1:11" ht="32.1" customHeight="1" thickBot="1" x14ac:dyDescent="0.3">
      <c r="A17" s="31" t="s">
        <v>44</v>
      </c>
      <c r="B17" s="32"/>
      <c r="C17" s="29" t="s">
        <v>35</v>
      </c>
      <c r="D17" s="110" t="str">
        <f>CONCATENATE(H21,"_",I21,"_",J21,"_",K45)</f>
        <v>MA_11_02_REC130</v>
      </c>
      <c r="E17" s="111"/>
      <c r="F17" s="112"/>
      <c r="J17" s="23">
        <v>14</v>
      </c>
      <c r="K17" s="23">
        <v>14</v>
      </c>
    </row>
    <row r="18" spans="1:11" ht="79.5" thickBot="1" x14ac:dyDescent="0.3">
      <c r="A18" s="34" t="s">
        <v>48</v>
      </c>
      <c r="B18" s="32"/>
      <c r="C18" s="63" t="s">
        <v>128</v>
      </c>
      <c r="D18" s="102" t="str">
        <f>CONCATENATE("SolicitudGrafica_",D17,".xls")</f>
        <v>SolicitudGrafica_MA_11_02_REC130.xls</v>
      </c>
      <c r="E18" s="102"/>
      <c r="F18" s="103"/>
      <c r="J18" s="23">
        <v>15</v>
      </c>
      <c r="K18" s="23">
        <v>15</v>
      </c>
    </row>
    <row r="19" spans="1:11" x14ac:dyDescent="0.25">
      <c r="A19" s="31" t="s">
        <v>10</v>
      </c>
      <c r="B19" s="32"/>
      <c r="C19" s="32"/>
      <c r="D19" s="32"/>
      <c r="E19" s="32"/>
      <c r="F19" s="33"/>
      <c r="H19" s="23">
        <v>3</v>
      </c>
      <c r="J19" s="23">
        <v>16</v>
      </c>
      <c r="K19" s="23">
        <v>16</v>
      </c>
    </row>
    <row r="20" spans="1:11" ht="63.75" thickBot="1" x14ac:dyDescent="0.3">
      <c r="A20" s="35" t="s">
        <v>51</v>
      </c>
      <c r="B20" s="36"/>
      <c r="C20" s="36"/>
      <c r="D20" s="36"/>
      <c r="E20" s="36"/>
      <c r="F20" s="37"/>
      <c r="H20" s="23">
        <v>1</v>
      </c>
      <c r="I20" s="23">
        <v>9</v>
      </c>
      <c r="J20" s="23">
        <v>2</v>
      </c>
      <c r="K20" s="23">
        <v>17</v>
      </c>
    </row>
    <row r="21" spans="1:11" x14ac:dyDescent="0.25">
      <c r="H21" s="23" t="str">
        <f>IF(INDEX(H4:H7,H20)=H4,"MA",IF(INDEX(H4:H7,H20)=H5,"CN",IF(INDEX(H4:H7,H20)=H6,"CS",IF(INDEX(H4:H7,H20)=H7,"LE"))))</f>
        <v>MA</v>
      </c>
      <c r="I21" s="23" t="str">
        <f>CONCATENATE(IF((I20+2)&lt;10,"0",""),I20+2)</f>
        <v>11</v>
      </c>
      <c r="J21" s="23" t="str">
        <f>CONCATENATE(IF(J20&lt;10,"0",""),J20)</f>
        <v>02</v>
      </c>
      <c r="K21" s="23">
        <v>18</v>
      </c>
    </row>
    <row r="22" spans="1:11" x14ac:dyDescent="0.25">
      <c r="K22" s="23">
        <v>19</v>
      </c>
    </row>
    <row r="23" spans="1:11" x14ac:dyDescent="0.25">
      <c r="K23" s="23">
        <v>20</v>
      </c>
    </row>
    <row r="24" spans="1:11" x14ac:dyDescent="0.25">
      <c r="K24" s="23">
        <v>21</v>
      </c>
    </row>
    <row r="25" spans="1:11" x14ac:dyDescent="0.25">
      <c r="K25" s="23">
        <v>22</v>
      </c>
    </row>
    <row r="26" spans="1:11" x14ac:dyDescent="0.25">
      <c r="K26" s="23">
        <v>23</v>
      </c>
    </row>
    <row r="27" spans="1:11" x14ac:dyDescent="0.25">
      <c r="K27" s="23">
        <v>24</v>
      </c>
    </row>
    <row r="28" spans="1:11" x14ac:dyDescent="0.25">
      <c r="K28" s="23">
        <v>25</v>
      </c>
    </row>
    <row r="29" spans="1:11" x14ac:dyDescent="0.25">
      <c r="K29" s="23">
        <v>26</v>
      </c>
    </row>
    <row r="30" spans="1:11" x14ac:dyDescent="0.25">
      <c r="K30" s="23">
        <v>27</v>
      </c>
    </row>
    <row r="31" spans="1:11" x14ac:dyDescent="0.25">
      <c r="K31" s="23">
        <v>28</v>
      </c>
    </row>
    <row r="32" spans="1:11" x14ac:dyDescent="0.25">
      <c r="K32" s="23">
        <v>29</v>
      </c>
    </row>
    <row r="33" spans="11:11" x14ac:dyDescent="0.25">
      <c r="K33" s="23">
        <v>30</v>
      </c>
    </row>
    <row r="34" spans="11:11" x14ac:dyDescent="0.25">
      <c r="K34" s="23">
        <v>31</v>
      </c>
    </row>
    <row r="35" spans="11:11" x14ac:dyDescent="0.25">
      <c r="K35" s="23">
        <v>32</v>
      </c>
    </row>
    <row r="36" spans="11:11" x14ac:dyDescent="0.25">
      <c r="K36" s="23">
        <v>33</v>
      </c>
    </row>
    <row r="37" spans="11:11" x14ac:dyDescent="0.25">
      <c r="K37" s="23">
        <v>34</v>
      </c>
    </row>
    <row r="38" spans="11:11" x14ac:dyDescent="0.25">
      <c r="K38" s="23">
        <v>35</v>
      </c>
    </row>
    <row r="39" spans="11:11" x14ac:dyDescent="0.25">
      <c r="K39" s="23">
        <v>36</v>
      </c>
    </row>
    <row r="40" spans="11:11" x14ac:dyDescent="0.25">
      <c r="K40" s="23">
        <v>37</v>
      </c>
    </row>
    <row r="41" spans="11:11" x14ac:dyDescent="0.25">
      <c r="K41" s="23">
        <v>38</v>
      </c>
    </row>
    <row r="42" spans="11:11" x14ac:dyDescent="0.25">
      <c r="K42" s="23">
        <v>39</v>
      </c>
    </row>
    <row r="43" spans="11:11" x14ac:dyDescent="0.25">
      <c r="K43" s="23">
        <v>40</v>
      </c>
    </row>
    <row r="44" spans="11:11" x14ac:dyDescent="0.25">
      <c r="K44" s="23">
        <v>13</v>
      </c>
    </row>
    <row r="45" spans="11:11" x14ac:dyDescent="0.25">
      <c r="K45" s="23" t="str">
        <f>CONCATENATE("REC",K44,0)</f>
        <v>REC130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3" customWidth="1"/>
    <col min="2" max="2" width="22.25" style="23" customWidth="1"/>
    <col min="3" max="3" width="17.375" style="23" customWidth="1"/>
    <col min="4" max="4" width="10.875" style="23"/>
    <col min="5" max="5" width="11.75" style="23" customWidth="1"/>
    <col min="6" max="6" width="12.75" style="23" customWidth="1"/>
    <col min="7" max="7" width="11" style="23" customWidth="1"/>
    <col min="8" max="8" width="24.5" style="23" customWidth="1"/>
    <col min="9" max="9" width="22.25" style="23" customWidth="1"/>
    <col min="10" max="10" width="20.75" style="23" customWidth="1"/>
    <col min="11" max="11" width="44.5" style="23" customWidth="1"/>
    <col min="12" max="16384" width="10.875" style="23"/>
  </cols>
  <sheetData>
    <row r="1" spans="1:11" x14ac:dyDescent="0.25">
      <c r="A1" s="118" t="s">
        <v>56</v>
      </c>
      <c r="B1" s="118" t="s">
        <v>63</v>
      </c>
      <c r="C1" s="118" t="s">
        <v>64</v>
      </c>
      <c r="D1" s="118" t="s">
        <v>5</v>
      </c>
      <c r="E1" s="118" t="s">
        <v>65</v>
      </c>
      <c r="F1" s="118" t="s">
        <v>66</v>
      </c>
      <c r="G1" s="118" t="s">
        <v>67</v>
      </c>
      <c r="H1" s="119" t="s">
        <v>68</v>
      </c>
      <c r="I1" s="119"/>
      <c r="J1" s="119"/>
    </row>
    <row r="2" spans="1:11" x14ac:dyDescent="0.25">
      <c r="A2" s="118"/>
      <c r="B2" s="118"/>
      <c r="C2" s="118"/>
      <c r="D2" s="118"/>
      <c r="E2" s="118"/>
      <c r="F2" s="118"/>
      <c r="G2" s="118"/>
      <c r="H2" s="42" t="s">
        <v>65</v>
      </c>
      <c r="I2" s="42" t="s">
        <v>66</v>
      </c>
      <c r="J2" s="42" t="s">
        <v>67</v>
      </c>
    </row>
    <row r="3" spans="1:11" s="44" customFormat="1" x14ac:dyDescent="0.25">
      <c r="A3" s="43" t="s">
        <v>69</v>
      </c>
      <c r="B3" s="43" t="s">
        <v>70</v>
      </c>
      <c r="C3" s="43" t="s">
        <v>71</v>
      </c>
      <c r="D3" s="43" t="s">
        <v>72</v>
      </c>
      <c r="E3" s="43" t="s">
        <v>73</v>
      </c>
      <c r="F3" s="43"/>
      <c r="G3" s="43"/>
      <c r="H3" s="43" t="s">
        <v>130</v>
      </c>
      <c r="I3" s="43"/>
      <c r="J3" s="43"/>
    </row>
    <row r="4" spans="1:11" s="44" customFormat="1" x14ac:dyDescent="0.25">
      <c r="A4" s="45" t="s">
        <v>57</v>
      </c>
      <c r="B4" s="45" t="s">
        <v>74</v>
      </c>
      <c r="C4" s="45" t="s">
        <v>71</v>
      </c>
      <c r="D4" s="45" t="s">
        <v>72</v>
      </c>
      <c r="E4" s="45" t="s">
        <v>75</v>
      </c>
      <c r="F4" s="45" t="s">
        <v>76</v>
      </c>
      <c r="G4" s="45"/>
      <c r="H4" s="45" t="s">
        <v>131</v>
      </c>
      <c r="I4" s="45" t="s">
        <v>133</v>
      </c>
      <c r="J4" s="45"/>
    </row>
    <row r="5" spans="1:11" s="44" customFormat="1" x14ac:dyDescent="0.25">
      <c r="A5" s="46" t="s">
        <v>77</v>
      </c>
      <c r="B5" s="45" t="s">
        <v>78</v>
      </c>
      <c r="C5" s="45" t="s">
        <v>71</v>
      </c>
      <c r="D5" s="45" t="s">
        <v>72</v>
      </c>
      <c r="E5" s="45" t="s">
        <v>75</v>
      </c>
      <c r="F5" s="45" t="s">
        <v>76</v>
      </c>
      <c r="G5" s="47"/>
      <c r="H5" s="45" t="s">
        <v>131</v>
      </c>
      <c r="I5" s="45" t="s">
        <v>133</v>
      </c>
      <c r="J5" s="47"/>
    </row>
    <row r="6" spans="1:11" s="44" customFormat="1" x14ac:dyDescent="0.25">
      <c r="A6" s="45" t="s">
        <v>58</v>
      </c>
      <c r="B6" s="45" t="s">
        <v>79</v>
      </c>
      <c r="C6" s="45" t="s">
        <v>71</v>
      </c>
      <c r="D6" s="45" t="s">
        <v>72</v>
      </c>
      <c r="E6" s="45" t="s">
        <v>75</v>
      </c>
      <c r="F6" s="45" t="s">
        <v>76</v>
      </c>
      <c r="G6" s="45" t="s">
        <v>73</v>
      </c>
      <c r="H6" s="45" t="s">
        <v>131</v>
      </c>
      <c r="I6" s="45" t="s">
        <v>133</v>
      </c>
      <c r="J6" s="45" t="s">
        <v>134</v>
      </c>
    </row>
    <row r="7" spans="1:11" s="44" customFormat="1" ht="25.5" x14ac:dyDescent="0.25">
      <c r="A7" s="45" t="s">
        <v>80</v>
      </c>
      <c r="B7" s="45" t="s">
        <v>81</v>
      </c>
      <c r="C7" s="45" t="s">
        <v>71</v>
      </c>
      <c r="D7" s="45" t="s">
        <v>72</v>
      </c>
      <c r="E7" s="45" t="s">
        <v>75</v>
      </c>
      <c r="F7" s="45" t="s">
        <v>76</v>
      </c>
      <c r="G7" s="45"/>
      <c r="H7" s="45" t="s">
        <v>131</v>
      </c>
      <c r="I7" s="45" t="s">
        <v>133</v>
      </c>
      <c r="J7" s="45"/>
    </row>
    <row r="8" spans="1:11" s="44" customFormat="1" ht="25.5" x14ac:dyDescent="0.25">
      <c r="A8" s="45" t="s">
        <v>82</v>
      </c>
      <c r="B8" s="45" t="s">
        <v>83</v>
      </c>
      <c r="C8" s="45" t="s">
        <v>71</v>
      </c>
      <c r="D8" s="45" t="s">
        <v>72</v>
      </c>
      <c r="E8" s="45" t="s">
        <v>75</v>
      </c>
      <c r="F8" s="45" t="s">
        <v>76</v>
      </c>
      <c r="G8" s="45"/>
      <c r="H8" s="45" t="s">
        <v>131</v>
      </c>
      <c r="I8" s="45" t="s">
        <v>133</v>
      </c>
      <c r="J8" s="45"/>
    </row>
    <row r="9" spans="1:11" s="44" customFormat="1" x14ac:dyDescent="0.25">
      <c r="A9" s="45" t="s">
        <v>84</v>
      </c>
      <c r="B9" s="45" t="s">
        <v>85</v>
      </c>
      <c r="C9" s="45" t="s">
        <v>71</v>
      </c>
      <c r="D9" s="45" t="s">
        <v>72</v>
      </c>
      <c r="E9" s="45" t="s">
        <v>75</v>
      </c>
      <c r="F9" s="45" t="s">
        <v>76</v>
      </c>
      <c r="G9" s="45"/>
      <c r="H9" s="45" t="s">
        <v>131</v>
      </c>
      <c r="I9" s="45" t="s">
        <v>133</v>
      </c>
      <c r="J9" s="45"/>
    </row>
    <row r="10" spans="1:11" s="44" customFormat="1" x14ac:dyDescent="0.25">
      <c r="A10" s="45" t="s">
        <v>86</v>
      </c>
      <c r="B10" s="45" t="s">
        <v>87</v>
      </c>
      <c r="C10" s="45" t="s">
        <v>71</v>
      </c>
      <c r="D10" s="45" t="s">
        <v>72</v>
      </c>
      <c r="E10" s="45" t="s">
        <v>88</v>
      </c>
      <c r="F10" s="45"/>
      <c r="G10" s="45"/>
      <c r="H10" s="45" t="s">
        <v>130</v>
      </c>
      <c r="I10" s="45" t="s">
        <v>133</v>
      </c>
      <c r="J10" s="45"/>
    </row>
    <row r="11" spans="1:11" s="44" customFormat="1" ht="25.5" x14ac:dyDescent="0.25">
      <c r="A11" s="45" t="s">
        <v>89</v>
      </c>
      <c r="B11" s="45" t="s">
        <v>90</v>
      </c>
      <c r="C11" s="45" t="s">
        <v>71</v>
      </c>
      <c r="D11" s="45" t="s">
        <v>72</v>
      </c>
      <c r="E11" s="45" t="s">
        <v>75</v>
      </c>
      <c r="F11" s="45" t="s">
        <v>76</v>
      </c>
      <c r="G11" s="45"/>
      <c r="H11" s="45" t="s">
        <v>131</v>
      </c>
      <c r="I11" s="45" t="s">
        <v>133</v>
      </c>
      <c r="J11" s="45"/>
    </row>
    <row r="12" spans="1:11" s="44" customFormat="1" x14ac:dyDescent="0.25">
      <c r="A12" s="45" t="s">
        <v>91</v>
      </c>
      <c r="B12" s="45" t="s">
        <v>92</v>
      </c>
      <c r="C12" s="45" t="s">
        <v>71</v>
      </c>
      <c r="D12" s="45" t="s">
        <v>72</v>
      </c>
      <c r="E12" s="45" t="s">
        <v>75</v>
      </c>
      <c r="F12" s="45" t="s">
        <v>76</v>
      </c>
      <c r="G12" s="45"/>
      <c r="H12" s="45" t="s">
        <v>131</v>
      </c>
      <c r="I12" s="45" t="s">
        <v>133</v>
      </c>
      <c r="J12" s="45"/>
    </row>
    <row r="13" spans="1:11" ht="63" x14ac:dyDescent="0.25">
      <c r="A13" s="48" t="s">
        <v>93</v>
      </c>
      <c r="B13" s="48" t="s">
        <v>94</v>
      </c>
      <c r="C13" s="45" t="s">
        <v>71</v>
      </c>
      <c r="D13" s="49" t="s">
        <v>95</v>
      </c>
      <c r="E13" s="49"/>
      <c r="F13" s="50" t="s">
        <v>125</v>
      </c>
      <c r="G13" s="48"/>
      <c r="H13" s="45"/>
      <c r="I13" s="45" t="s">
        <v>130</v>
      </c>
      <c r="J13" s="48"/>
      <c r="K13" s="23" t="s">
        <v>96</v>
      </c>
    </row>
    <row r="14" spans="1:11" x14ac:dyDescent="0.25">
      <c r="A14" s="48" t="s">
        <v>97</v>
      </c>
      <c r="B14" s="48" t="s">
        <v>98</v>
      </c>
      <c r="C14" s="45" t="s">
        <v>71</v>
      </c>
      <c r="D14" s="49" t="s">
        <v>72</v>
      </c>
      <c r="E14" s="49"/>
      <c r="F14" s="50" t="s">
        <v>126</v>
      </c>
      <c r="G14" s="48"/>
      <c r="H14" s="45"/>
      <c r="I14" s="45" t="s">
        <v>130</v>
      </c>
      <c r="J14" s="48"/>
    </row>
    <row r="15" spans="1:11" ht="31.5" x14ac:dyDescent="0.25">
      <c r="A15" s="48" t="s">
        <v>99</v>
      </c>
      <c r="B15" s="48" t="s">
        <v>100</v>
      </c>
      <c r="C15" s="45" t="s">
        <v>101</v>
      </c>
      <c r="D15" s="48" t="s">
        <v>95</v>
      </c>
      <c r="E15" s="48" t="s">
        <v>124</v>
      </c>
      <c r="F15" s="48"/>
      <c r="G15" s="48"/>
      <c r="H15" s="45" t="s">
        <v>130</v>
      </c>
      <c r="I15" s="48"/>
      <c r="J15" s="48"/>
      <c r="K15" s="23" t="s">
        <v>102</v>
      </c>
    </row>
    <row r="16" spans="1:11" ht="94.5" x14ac:dyDescent="0.25">
      <c r="A16" s="50" t="s">
        <v>103</v>
      </c>
      <c r="B16" s="50"/>
      <c r="C16" s="46" t="s">
        <v>101</v>
      </c>
      <c r="D16" s="50" t="s">
        <v>104</v>
      </c>
      <c r="E16" s="49" t="s">
        <v>122</v>
      </c>
      <c r="F16" s="49" t="s">
        <v>123</v>
      </c>
      <c r="G16" s="49"/>
      <c r="H16" s="50" t="s">
        <v>132</v>
      </c>
      <c r="I16" s="50" t="s">
        <v>135</v>
      </c>
      <c r="J16" s="49"/>
      <c r="K16" s="51" t="s">
        <v>105</v>
      </c>
    </row>
    <row r="17" spans="1:11" ht="25.5" x14ac:dyDescent="0.25">
      <c r="A17" s="45" t="s">
        <v>106</v>
      </c>
      <c r="B17" s="45"/>
      <c r="C17" s="45" t="s">
        <v>71</v>
      </c>
      <c r="D17" s="45" t="s">
        <v>72</v>
      </c>
      <c r="E17" s="45" t="s">
        <v>107</v>
      </c>
      <c r="F17" s="45" t="s">
        <v>108</v>
      </c>
      <c r="G17" s="45"/>
      <c r="H17" s="52" t="s">
        <v>109</v>
      </c>
      <c r="I17" s="52" t="s">
        <v>110</v>
      </c>
      <c r="J17" s="45"/>
      <c r="K17" s="53" t="s">
        <v>111</v>
      </c>
    </row>
    <row r="20" spans="1:11" x14ac:dyDescent="0.25">
      <c r="A20" s="54" t="s">
        <v>112</v>
      </c>
    </row>
    <row r="21" spans="1:11" x14ac:dyDescent="0.25">
      <c r="A21" s="55" t="s">
        <v>113</v>
      </c>
      <c r="B21" s="56" t="s">
        <v>136</v>
      </c>
      <c r="C21" s="57" t="s">
        <v>22</v>
      </c>
      <c r="D21" s="56"/>
      <c r="E21" s="56"/>
    </row>
    <row r="22" spans="1:11" x14ac:dyDescent="0.25">
      <c r="A22" s="58" t="s">
        <v>114</v>
      </c>
      <c r="B22" s="64" t="s">
        <v>137</v>
      </c>
      <c r="C22" s="60" t="s">
        <v>138</v>
      </c>
      <c r="D22" s="59"/>
      <c r="E22" s="59"/>
    </row>
    <row r="23" spans="1:11" x14ac:dyDescent="0.25">
      <c r="A23" s="58" t="s">
        <v>115</v>
      </c>
      <c r="B23" s="64" t="s">
        <v>139</v>
      </c>
      <c r="C23" s="60" t="s">
        <v>140</v>
      </c>
      <c r="D23" s="59"/>
      <c r="E23" s="59"/>
    </row>
    <row r="24" spans="1:11" ht="31.5" x14ac:dyDescent="0.25">
      <c r="A24" s="58" t="s">
        <v>116</v>
      </c>
      <c r="B24" s="59" t="s">
        <v>141</v>
      </c>
      <c r="C24" s="60" t="s">
        <v>144</v>
      </c>
      <c r="D24" s="59"/>
      <c r="E24" s="59"/>
    </row>
    <row r="25" spans="1:11" x14ac:dyDescent="0.25">
      <c r="A25" s="58" t="s">
        <v>117</v>
      </c>
      <c r="B25" s="59" t="s">
        <v>142</v>
      </c>
      <c r="C25" s="60" t="s">
        <v>143</v>
      </c>
      <c r="D25" s="59"/>
      <c r="E25" s="59"/>
    </row>
    <row r="26" spans="1:11" ht="63" x14ac:dyDescent="0.25">
      <c r="A26" s="58" t="s">
        <v>118</v>
      </c>
      <c r="B26" s="59" t="s">
        <v>119</v>
      </c>
      <c r="C26" s="60" t="s">
        <v>120</v>
      </c>
      <c r="D26" s="59"/>
      <c r="E26" s="59"/>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2015-05-20T14:08:40Z</dcterms:modified>
</cp:coreProperties>
</file>