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4525"/>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H57" i="1" s="1"/>
  <c r="I58" i="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H53" i="1"/>
  <c r="H52" i="1"/>
  <c r="H51" i="1"/>
  <c r="H49" i="1"/>
  <c r="H48" i="1"/>
  <c r="H47" i="1"/>
  <c r="H46" i="1"/>
  <c r="H44" i="1"/>
  <c r="H43" i="1"/>
  <c r="H42" i="1"/>
  <c r="H41" i="1"/>
  <c r="H39" i="1"/>
  <c r="H38" i="1"/>
  <c r="H37" i="1"/>
  <c r="H36" i="1"/>
  <c r="H34" i="1"/>
  <c r="H33" i="1"/>
  <c r="H32" i="1"/>
  <c r="H31" i="1"/>
  <c r="H29" i="1"/>
  <c r="H28" i="1"/>
  <c r="H27" i="1"/>
  <c r="H26" i="1"/>
  <c r="H24" i="1"/>
  <c r="H23" i="1"/>
  <c r="H22" i="1"/>
  <c r="H21" i="1"/>
  <c r="H19" i="1"/>
  <c r="H18" i="1"/>
  <c r="H17" i="1"/>
  <c r="H16"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l="1"/>
  <c r="G15" i="1" s="1"/>
  <c r="H15" i="1"/>
  <c r="A16" i="1"/>
  <c r="F16" i="1" s="1"/>
  <c r="G16" i="1" s="1"/>
  <c r="A17" i="1" l="1"/>
  <c r="F17" i="1" s="1"/>
  <c r="G17" i="1" s="1"/>
  <c r="A18" i="1" l="1"/>
  <c r="F18" i="1" s="1"/>
  <c r="G18" i="1" s="1"/>
  <c r="A19" i="1" l="1"/>
  <c r="F19" i="1" s="1"/>
  <c r="G19" i="1" s="1"/>
  <c r="A20" i="1" l="1"/>
  <c r="F20" i="1" l="1"/>
  <c r="G20" i="1" s="1"/>
  <c r="H20" i="1"/>
  <c r="A21" i="1"/>
  <c r="F21" i="1" s="1"/>
  <c r="G21" i="1" s="1"/>
  <c r="A22" i="1" l="1"/>
  <c r="F22" i="1" s="1"/>
  <c r="G22" i="1" s="1"/>
  <c r="A23" i="1" l="1"/>
  <c r="F23" i="1" s="1"/>
  <c r="G23" i="1" s="1"/>
  <c r="A24" i="1" l="1"/>
  <c r="F24" i="1" s="1"/>
  <c r="G24" i="1" s="1"/>
  <c r="A25" i="1" l="1"/>
  <c r="F25" i="1" l="1"/>
  <c r="G25" i="1" s="1"/>
  <c r="H25" i="1"/>
  <c r="A26" i="1"/>
  <c r="F26" i="1" s="1"/>
  <c r="G26" i="1" s="1"/>
  <c r="A27" i="1" l="1"/>
  <c r="F27" i="1" s="1"/>
  <c r="G27" i="1" s="1"/>
  <c r="A28" i="1" l="1"/>
  <c r="F28" i="1" s="1"/>
  <c r="G28" i="1" s="1"/>
  <c r="A29" i="1" l="1"/>
  <c r="F29" i="1" s="1"/>
  <c r="G29" i="1" s="1"/>
  <c r="A30" i="1" l="1"/>
  <c r="F30" i="1" l="1"/>
  <c r="G30" i="1" s="1"/>
  <c r="H30" i="1"/>
  <c r="A31" i="1"/>
  <c r="F31" i="1" s="1"/>
  <c r="G31" i="1" s="1"/>
  <c r="A32" i="1" l="1"/>
  <c r="F32" i="1" s="1"/>
  <c r="G32" i="1" s="1"/>
  <c r="A33" i="1" l="1"/>
  <c r="F33" i="1" s="1"/>
  <c r="G33" i="1" s="1"/>
  <c r="A34" i="1" l="1"/>
  <c r="F34" i="1" s="1"/>
  <c r="G34" i="1" s="1"/>
  <c r="A35" i="1" l="1"/>
  <c r="F35" i="1" l="1"/>
  <c r="G35" i="1" s="1"/>
  <c r="H35" i="1"/>
  <c r="A36" i="1"/>
  <c r="F36" i="1" s="1"/>
  <c r="G36" i="1" s="1"/>
  <c r="A37" i="1" l="1"/>
  <c r="F37" i="1" s="1"/>
  <c r="G37" i="1" s="1"/>
  <c r="A38" i="1" l="1"/>
  <c r="F38" i="1" s="1"/>
  <c r="G38" i="1" s="1"/>
  <c r="A39" i="1" l="1"/>
  <c r="F39" i="1" s="1"/>
  <c r="G39" i="1" s="1"/>
  <c r="A40" i="1" l="1"/>
  <c r="F40" i="1" l="1"/>
  <c r="G40" i="1" s="1"/>
  <c r="H40" i="1"/>
  <c r="A41" i="1"/>
  <c r="F41" i="1" s="1"/>
  <c r="G41" i="1" s="1"/>
  <c r="A42" i="1" l="1"/>
  <c r="F42" i="1" s="1"/>
  <c r="G42" i="1" s="1"/>
  <c r="A43" i="1" l="1"/>
  <c r="F43" i="1" s="1"/>
  <c r="G43" i="1" s="1"/>
  <c r="A44" i="1" l="1"/>
  <c r="F44" i="1" s="1"/>
  <c r="G44" i="1" s="1"/>
  <c r="A45" i="1" l="1"/>
  <c r="F45" i="1" l="1"/>
  <c r="G45" i="1" s="1"/>
  <c r="H45" i="1"/>
  <c r="A46" i="1"/>
  <c r="F46" i="1" s="1"/>
  <c r="G46" i="1" s="1"/>
  <c r="A47" i="1" l="1"/>
  <c r="F47" i="1" s="1"/>
  <c r="G47" i="1" s="1"/>
  <c r="A48" i="1" l="1"/>
  <c r="F48" i="1" s="1"/>
  <c r="G48" i="1" s="1"/>
  <c r="A49" i="1" l="1"/>
  <c r="F49" i="1" s="1"/>
  <c r="G49" i="1" s="1"/>
  <c r="A50" i="1" l="1"/>
  <c r="F50" i="1" l="1"/>
  <c r="G50" i="1" s="1"/>
  <c r="H50" i="1"/>
  <c r="A51" i="1"/>
  <c r="F51" i="1" s="1"/>
  <c r="G51" i="1" s="1"/>
  <c r="A52" i="1" l="1"/>
  <c r="F52" i="1" s="1"/>
  <c r="G52" i="1" s="1"/>
  <c r="A53" i="1" l="1"/>
  <c r="F53" i="1" s="1"/>
  <c r="G53" i="1" s="1"/>
  <c r="A54" i="1" l="1"/>
  <c r="F54" i="1" s="1"/>
  <c r="G54" i="1" s="1"/>
  <c r="A55" i="1" l="1"/>
  <c r="F55" i="1" l="1"/>
  <c r="G55" i="1" s="1"/>
  <c r="H55" i="1"/>
  <c r="A56" i="1"/>
  <c r="F56" i="1" s="1"/>
  <c r="G56" i="1" s="1"/>
  <c r="A57" i="1" l="1"/>
  <c r="F57" i="1" s="1"/>
  <c r="G57" i="1" s="1"/>
  <c r="A58" i="1" l="1"/>
  <c r="F58" i="1" s="1"/>
  <c r="G58" i="1" s="1"/>
  <c r="A59" i="1" l="1"/>
  <c r="F59" i="1" s="1"/>
  <c r="G59" i="1" s="1"/>
  <c r="A60" i="1" l="1"/>
  <c r="A61" i="1" l="1"/>
  <c r="A62" i="1" l="1"/>
</calcChain>
</file>

<file path=xl/sharedStrings.xml><?xml version="1.0" encoding="utf-8"?>
<sst xmlns="http://schemas.openxmlformats.org/spreadsheetml/2006/main" count="552" uniqueCount="229">
  <si>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</si>
  <si>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</si>
  <si>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</si>
  <si>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</si>
  <si>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</si>
  <si>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</si>
  <si>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</si>
  <si>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</si>
  <si>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</si>
  <si>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</si>
  <si>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</si>
  <si>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</si>
  <si>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</si>
  <si>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</si>
  <si>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</si>
  <si>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</si>
  <si>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</si>
  <si>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</si>
  <si>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</si>
  <si>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</si>
  <si>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</si>
  <si>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</si>
  <si>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</si>
  <si>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</si>
  <si>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</si>
  <si>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</si>
  <si>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</si>
  <si>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</si>
  <si>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</si>
  <si>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</si>
  <si>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</si>
  <si>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</si>
  <si>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</si>
  <si>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</si>
  <si>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</si>
  <si>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</si>
  <si>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</si>
  <si>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</si>
  <si>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</si>
  <si>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</si>
  <si>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</si>
  <si>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</si>
  <si>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</si>
  <si>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</si>
  <si>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</si>
  <si>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</si>
  <si>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</si>
  <si>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</si>
  <si>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</si>
  <si>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</si>
  <si>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</si>
  <si>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</si>
  <si>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</si>
  <si>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</si>
  <si>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</si>
  <si>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</si>
  <si>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</si>
  <si>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</si>
  <si>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</si>
  <si>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</si>
  <si>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</si>
  <si>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</si>
  <si>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</si>
  <si>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</si>
  <si>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</si>
  <si>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</si>
  <si>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</si>
  <si>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</si>
  <si>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</si>
  <si>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</si>
  <si>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</si>
  <si>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</si>
  <si>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</si>
  <si>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</si>
  <si>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</si>
  <si>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</si>
  <si>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</si>
  <si>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</si>
  <si>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</si>
  <si>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</si>
  <si>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</si>
  <si>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</si>
  <si>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</si>
  <si>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</si>
  <si>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</si>
  <si>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</si>
  <si>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</si>
  <si>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</si>
  <si>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</si>
  <si>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</si>
  <si>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</si>
  <si>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</si>
  <si>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</si>
  <si>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</si>
  <si>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</si>
  <si>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</si>
  <si>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</si>
  <si>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</si>
  <si>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</si>
  <si>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</si>
  <si>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</si>
  <si>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</si>
  <si>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</si>
  <si>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</si>
  <si>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</si>
  <si>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</si>
  <si>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</si>
  <si>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</si>
  <si>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</si>
  <si>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</si>
  <si>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</si>
  <si>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</si>
  <si>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</si>
  <si>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</si>
  <si>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</si>
  <si>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</si>
  <si>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</si>
  <si>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</si>
  <si>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</si>
  <si>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</si>
  <si>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</si>
  <si>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</si>
  <si>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</si>
  <si>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</si>
  <si>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</si>
  <si>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</si>
  <si>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</si>
  <si>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</si>
  <si>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</si>
  <si>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</si>
  <si>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</si>
  <si>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</si>
  <si>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</si>
  <si>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</si>
  <si>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</si>
  <si>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</si>
  <si>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</si>
  <si>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</si>
  <si>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</si>
  <si>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</si>
  <si>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</si>
  <si>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</si>
  <si>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</si>
  <si>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</si>
  <si>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</si>
  <si>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</si>
  <si>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</si>
  <si>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</si>
  <si>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</si>
  <si>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</si>
  <si>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</si>
  <si>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</si>
  <si>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</si>
  <si>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</si>
  <si>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</si>
  <si>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</si>
  <si>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</si>
  <si>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</si>
  <si>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</si>
  <si>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</si>
  <si>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</si>
  <si>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</si>
  <si>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</si>
  <si>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</si>
  <si>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</si>
  <si>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</si>
  <si>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</si>
  <si>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</si>
  <si>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</si>
  <si>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</si>
  <si>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</si>
  <si>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</si>
  <si>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</si>
  <si>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</si>
  <si>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</si>
  <si>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</si>
  <si>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</si>
  <si>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</si>
  <si>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</si>
  <si>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</si>
  <si>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</si>
  <si>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</si>
  <si>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</si>
  <si>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</si>
  <si>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</si>
  <si>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</si>
  <si>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</si>
  <si>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Expresa racionales como fracción de enteros</t>
  </si>
  <si>
    <t>MA_11_01_REC2_CO</t>
  </si>
  <si>
    <t>Fotografía</t>
  </si>
  <si>
    <t>estudiante  pensando</t>
  </si>
  <si>
    <t>ninguna</t>
  </si>
  <si>
    <t>ver descripción de la imagen</t>
  </si>
  <si>
    <t>imagen de la pregunta 2, 12/3 en gráfica</t>
  </si>
  <si>
    <t>DOCE TERCIOS</t>
  </si>
  <si>
    <t>CUATRO TERCIOS</t>
  </si>
  <si>
    <t>imagen de la pregunta 3, 30/10 en gráfica</t>
  </si>
  <si>
    <t>30/10 y equivale a 3</t>
  </si>
  <si>
    <r>
      <t>a.</t>
    </r>
    <r>
      <rPr>
        <sz val="7"/>
        <color rgb="FF000000"/>
        <rFont val="Times New Roman"/>
        <family val="1"/>
      </rPr>
      <t xml:space="preserve">       </t>
    </r>
    <r>
      <rPr>
        <sz val="11"/>
        <color rgb="FF000000"/>
        <rFont val="Calibri"/>
        <family val="2"/>
        <scheme val="minor"/>
      </rPr>
      <t>3 y equivale a 30/10.</t>
    </r>
  </si>
  <si>
    <r>
      <t>a.</t>
    </r>
    <r>
      <rPr>
        <sz val="7"/>
        <color rgb="FF000000"/>
        <rFont val="Times New Roman"/>
        <family val="1"/>
      </rPr>
      <t xml:space="preserve">       </t>
    </r>
    <r>
      <rPr>
        <sz val="11"/>
        <color rgb="FF000000"/>
        <rFont val="Calibri"/>
        <family val="2"/>
        <scheme val="minor"/>
      </rPr>
      <t>10/30 y equivale a 3.</t>
    </r>
  </si>
  <si>
    <r>
      <t>a.</t>
    </r>
    <r>
      <rPr>
        <sz val="7"/>
        <color rgb="FF000000"/>
        <rFont val="Times New Roman"/>
        <family val="1"/>
      </rPr>
      <t xml:space="preserve">       </t>
    </r>
    <r>
      <rPr>
        <sz val="11"/>
        <color rgb="FF000000"/>
        <rFont val="Calibri"/>
        <family val="2"/>
        <scheme val="minor"/>
      </rPr>
      <t>3 y equivale a 10/30.</t>
    </r>
  </si>
  <si>
    <t>imagen de la pregunta 4, 23/10 en gráfica</t>
  </si>
  <si>
    <r>
      <t>a.</t>
    </r>
    <r>
      <rPr>
        <sz val="7"/>
        <color rgb="FF000000"/>
        <rFont val="Times New Roman"/>
        <family val="1"/>
      </rPr>
      <t xml:space="preserve">       </t>
    </r>
    <r>
      <rPr>
        <sz val="11"/>
        <color rgb="FF000000"/>
        <rFont val="Calibri"/>
        <family val="2"/>
        <scheme val="minor"/>
      </rPr>
      <t>adicionar 10/7</t>
    </r>
  </si>
  <si>
    <t xml:space="preserve">sustraer 3/10 </t>
  </si>
  <si>
    <r>
      <t>a.</t>
    </r>
    <r>
      <rPr>
        <sz val="7"/>
        <color rgb="FF000000"/>
        <rFont val="Times New Roman"/>
        <family val="1"/>
      </rPr>
      <t xml:space="preserve">       </t>
    </r>
    <r>
      <rPr>
        <sz val="11"/>
        <color rgb="FF000000"/>
        <rFont val="Calibri"/>
        <family val="2"/>
        <scheme val="minor"/>
      </rPr>
      <t>adicionar 8/10</t>
    </r>
  </si>
  <si>
    <r>
      <t>a.</t>
    </r>
    <r>
      <rPr>
        <sz val="7"/>
        <color rgb="FF000000"/>
        <rFont val="Times New Roman"/>
        <family val="1"/>
      </rPr>
      <t xml:space="preserve">       </t>
    </r>
    <r>
      <rPr>
        <sz val="11"/>
        <color rgb="FF000000"/>
        <rFont val="Calibri"/>
        <family val="2"/>
        <scheme val="minor"/>
      </rPr>
      <t xml:space="preserve">sustraer 10/3 </t>
    </r>
  </si>
  <si>
    <t>Dos estudiantes pensando</t>
  </si>
  <si>
    <t>imagen de la pregunta 6, 26/4 en gráfica</t>
  </si>
  <si>
    <r>
      <t>a.</t>
    </r>
    <r>
      <rPr>
        <sz val="7"/>
        <color rgb="FF000000"/>
        <rFont val="Times New Roman"/>
        <family val="1"/>
      </rPr>
      <t xml:space="preserve">       </t>
    </r>
    <r>
      <rPr>
        <sz val="11"/>
        <color rgb="FF000000"/>
        <rFont val="Calibri"/>
        <family val="2"/>
        <scheme val="minor"/>
      </rPr>
      <t>adicionar 4/2</t>
    </r>
  </si>
  <si>
    <t>adicionar 4/8</t>
  </si>
  <si>
    <r>
      <t>a.</t>
    </r>
    <r>
      <rPr>
        <sz val="7"/>
        <color rgb="FF000000"/>
        <rFont val="Times New Roman"/>
        <family val="1"/>
      </rPr>
      <t xml:space="preserve">       </t>
    </r>
    <r>
      <rPr>
        <sz val="11"/>
        <color rgb="FF000000"/>
        <rFont val="Calibri"/>
        <family val="2"/>
        <scheme val="minor"/>
      </rPr>
      <t>sustraer 4/2</t>
    </r>
    <r>
      <rPr>
        <vertAlign val="superscript"/>
        <sz val="11"/>
        <color rgb="FF000000"/>
        <rFont val="Calibri"/>
        <family val="2"/>
        <scheme val="minor"/>
      </rPr>
      <t xml:space="preserve"> </t>
    </r>
  </si>
  <si>
    <r>
      <t>a.</t>
    </r>
    <r>
      <rPr>
        <sz val="7"/>
        <color rgb="FF000000"/>
        <rFont val="Times New Roman"/>
        <family val="1"/>
      </rPr>
      <t xml:space="preserve">       </t>
    </r>
    <r>
      <rPr>
        <sz val="11"/>
        <color rgb="FF000000"/>
        <rFont val="Calibri"/>
        <family val="2"/>
        <scheme val="minor"/>
      </rPr>
      <t>sustraer 1/3</t>
    </r>
  </si>
  <si>
    <t>imagen de la pregunta 7, 24/4 en gráfica</t>
  </si>
  <si>
    <r>
      <t xml:space="preserve">6 y equivale a 24/4 </t>
    </r>
    <r>
      <rPr>
        <vertAlign val="superscript"/>
        <sz val="11"/>
        <color rgb="FF000000"/>
        <rFont val="Calibri"/>
        <family val="2"/>
        <scheme val="minor"/>
      </rPr>
      <t xml:space="preserve"> </t>
    </r>
  </si>
  <si>
    <r>
      <t>a.</t>
    </r>
    <r>
      <rPr>
        <sz val="7"/>
        <color rgb="FF000000"/>
        <rFont val="Times New Roman"/>
        <family val="1"/>
      </rPr>
      <t xml:space="preserve">       </t>
    </r>
    <r>
      <rPr>
        <sz val="11"/>
        <color rgb="FF000000"/>
        <rFont val="Calibri"/>
        <family val="2"/>
        <scheme val="minor"/>
      </rPr>
      <t>6 y equivale a 4/24</t>
    </r>
  </si>
  <si>
    <r>
      <t>a.</t>
    </r>
    <r>
      <rPr>
        <sz val="7"/>
        <color rgb="FF000000"/>
        <rFont val="Times New Roman"/>
        <family val="1"/>
      </rPr>
      <t xml:space="preserve">       </t>
    </r>
    <r>
      <rPr>
        <sz val="11"/>
        <color rgb="FF000000"/>
        <rFont val="Calibri"/>
        <family val="2"/>
        <scheme val="minor"/>
      </rPr>
      <t xml:space="preserve">24/4 </t>
    </r>
    <r>
      <rPr>
        <vertAlign val="superscript"/>
        <sz val="11"/>
        <color rgb="FF000000"/>
        <rFont val="Calibri"/>
        <family val="2"/>
        <scheme val="minor"/>
      </rPr>
      <t xml:space="preserve"> </t>
    </r>
    <r>
      <rPr>
        <sz val="11"/>
        <color rgb="FF000000"/>
        <rFont val="Calibri"/>
        <family val="2"/>
        <scheme val="minor"/>
      </rPr>
      <t xml:space="preserve">y equivale a 6 </t>
    </r>
  </si>
  <si>
    <r>
      <t>a.</t>
    </r>
    <r>
      <rPr>
        <sz val="7"/>
        <color rgb="FF000000"/>
        <rFont val="Times New Roman"/>
        <family val="1"/>
      </rPr>
      <t xml:space="preserve">       </t>
    </r>
    <r>
      <rPr>
        <sz val="11"/>
        <color rgb="FF000000"/>
        <rFont val="Calibri"/>
        <family val="2"/>
        <scheme val="minor"/>
      </rPr>
      <t xml:space="preserve">4/24 </t>
    </r>
    <r>
      <rPr>
        <vertAlign val="superscript"/>
        <sz val="11"/>
        <color rgb="FF000000"/>
        <rFont val="Calibri"/>
        <family val="2"/>
        <scheme val="minor"/>
      </rPr>
      <t xml:space="preserve"> </t>
    </r>
    <r>
      <rPr>
        <sz val="11"/>
        <color rgb="FF000000"/>
        <rFont val="Calibri"/>
        <family val="2"/>
        <scheme val="minor"/>
      </rPr>
      <t xml:space="preserve"> y equivale a 6 </t>
    </r>
    <r>
      <rPr>
        <vertAlign val="superscript"/>
        <sz val="11"/>
        <color rgb="FF000000"/>
        <rFont val="Calibri"/>
        <family val="2"/>
        <scheme val="minor"/>
      </rPr>
      <t xml:space="preserve"> </t>
    </r>
  </si>
  <si>
    <t>imagen de la pregunta 8, 4/4 en gráfica</t>
  </si>
  <si>
    <r>
      <t>a.</t>
    </r>
    <r>
      <rPr>
        <sz val="7"/>
        <color rgb="FF000000"/>
        <rFont val="Times New Roman"/>
        <family val="1"/>
      </rPr>
      <t xml:space="preserve">       </t>
    </r>
    <r>
      <rPr>
        <sz val="11"/>
        <color rgb="FF000000"/>
        <rFont val="Calibri"/>
        <family val="2"/>
        <scheme val="minor"/>
      </rPr>
      <t>adicionar 2/4</t>
    </r>
  </si>
  <si>
    <r>
      <t>a.</t>
    </r>
    <r>
      <rPr>
        <sz val="7"/>
        <color rgb="FF000000"/>
        <rFont val="Times New Roman"/>
        <family val="1"/>
      </rPr>
      <t xml:space="preserve">       </t>
    </r>
    <r>
      <rPr>
        <sz val="11"/>
        <color rgb="FF000000"/>
        <rFont val="Calibri"/>
        <family val="2"/>
        <scheme val="minor"/>
      </rPr>
      <t>sustraer 2/4</t>
    </r>
  </si>
  <si>
    <t>imagen de la pregunta 9, 5/9 en gráfica</t>
  </si>
  <si>
    <t>cinco novenos</t>
  </si>
  <si>
    <t>nueve quintos</t>
  </si>
  <si>
    <t>cuatro novenos</t>
  </si>
  <si>
    <t>imagen de la pregunta 10, 9/4 en gráfica</t>
  </si>
  <si>
    <t>cuatro octavos</t>
  </si>
  <si>
    <t>ocho cuartos</t>
  </si>
  <si>
    <t>nueve cuartos</t>
  </si>
  <si>
    <t>un cuarto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</si>
</sst>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8" x14ac:knownFonts="1">
    <font>
      <sz val="12"/>
      <color theme="1"/>
      <name val="Calibri"/>
      <family val="2"/>
      <scheme val="minor"/>
    </font>
    <font>
      <sz val="11"/>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1"/>
      <color rgb="FF000000"/>
      <name val="Calibri"/>
      <family val="2"/>
      <scheme val="minor"/>
    </font>
    <font>
      <sz val="7"/>
      <color rgb="FF000000"/>
      <name val="Times New Roman"/>
      <family val="1"/>
    </font>
    <font>
      <vertAlign val="superscript"/>
      <sz val="11"/>
      <color rgb="FF00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1">
    <xf numFmtId="0" fontId="0" fillId="0" borderId="0" xfId="0"/>
    <xf numFmtId="0" fontId="0" fillId="0" borderId="0" xfId="0" applyBorder="1"/>
    <xf numFmtId="0" fontId="3" fillId="0" borderId="0" xfId="0" applyFont="1" applyBorder="1"/>
    <xf numFmtId="0" fontId="3" fillId="2" borderId="1" xfId="0" applyFont="1" applyFill="1" applyBorder="1"/>
    <xf numFmtId="0" fontId="3" fillId="2" borderId="4" xfId="0" applyFont="1" applyFill="1" applyBorder="1"/>
    <xf numFmtId="0" fontId="0" fillId="0" borderId="0" xfId="0" applyBorder="1" applyAlignment="1"/>
    <xf numFmtId="0" fontId="3" fillId="2" borderId="8" xfId="0" applyFont="1" applyFill="1" applyBorder="1"/>
    <xf numFmtId="0" fontId="3" fillId="0" borderId="0" xfId="0" applyFont="1" applyBorder="1" applyAlignment="1">
      <alignment horizontal="left"/>
    </xf>
    <xf numFmtId="0" fontId="3" fillId="0" borderId="0" xfId="0" applyFont="1" applyFill="1" applyBorder="1"/>
    <xf numFmtId="0" fontId="0" fillId="0" borderId="0" xfId="0" applyFill="1" applyBorder="1"/>
    <xf numFmtId="0" fontId="3" fillId="0" borderId="0" xfId="0" applyFont="1" applyFill="1" applyBorder="1" applyAlignment="1">
      <alignment horizontal="left"/>
    </xf>
    <xf numFmtId="0" fontId="3" fillId="0" borderId="0" xfId="0" applyFont="1" applyFill="1" applyBorder="1" applyAlignment="1">
      <alignment wrapText="1"/>
    </xf>
    <xf numFmtId="1" fontId="3" fillId="0" borderId="5" xfId="0" applyNumberFormat="1" applyFont="1" applyFill="1" applyBorder="1" applyAlignment="1">
      <alignment vertical="center" wrapText="1"/>
    </xf>
    <xf numFmtId="0" fontId="3" fillId="0" borderId="5" xfId="0" applyFont="1" applyFill="1" applyBorder="1" applyAlignment="1">
      <alignment vertical="center" wrapText="1"/>
    </xf>
    <xf numFmtId="0" fontId="0" fillId="0" borderId="0" xfId="0" applyBorder="1" applyAlignment="1">
      <alignment wrapText="1"/>
    </xf>
    <xf numFmtId="0" fontId="3" fillId="0" borderId="0" xfId="0" applyFont="1" applyBorder="1" applyAlignment="1">
      <alignment wrapText="1"/>
    </xf>
    <xf numFmtId="0" fontId="3" fillId="0" borderId="0" xfId="0" applyFont="1" applyFill="1" applyBorder="1" applyAlignment="1">
      <alignment horizontal="center" wrapText="1"/>
    </xf>
    <xf numFmtId="0" fontId="4" fillId="5" borderId="12" xfId="0" applyFont="1" applyFill="1" applyBorder="1" applyAlignment="1">
      <alignment horizontal="center" vertical="center"/>
    </xf>
    <xf numFmtId="0" fontId="4" fillId="5" borderId="12" xfId="0" applyFont="1" applyFill="1" applyBorder="1" applyAlignment="1">
      <alignment horizontal="center" vertical="center" wrapText="1"/>
    </xf>
    <xf numFmtId="0" fontId="4" fillId="5" borderId="11" xfId="0" applyFont="1" applyFill="1" applyBorder="1" applyAlignment="1">
      <alignment horizontal="center" vertical="center" wrapText="1"/>
    </xf>
    <xf numFmtId="1" fontId="3" fillId="0" borderId="5" xfId="0" applyNumberFormat="1" applyFont="1" applyFill="1" applyBorder="1" applyAlignment="1">
      <alignment horizontal="left" vertical="center" wrapText="1"/>
    </xf>
    <xf numFmtId="0" fontId="4" fillId="5" borderId="13" xfId="0" applyFont="1" applyFill="1" applyBorder="1" applyAlignment="1">
      <alignment horizontal="center" vertical="center"/>
    </xf>
    <xf numFmtId="0" fontId="0" fillId="0" borderId="0" xfId="0" applyAlignment="1">
      <alignment vertical="center" wrapText="1"/>
    </xf>
    <xf numFmtId="0" fontId="10" fillId="0" borderId="0" xfId="0" applyFont="1" applyBorder="1"/>
    <xf numFmtId="0" fontId="11"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2"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2" borderId="5" xfId="0" applyFont="1" applyFill="1" applyBorder="1"/>
    <xf numFmtId="164" fontId="10" fillId="0" borderId="0" xfId="0" applyNumberFormat="1" applyFont="1" applyBorder="1" applyAlignment="1">
      <alignment horizontal="center"/>
    </xf>
    <xf numFmtId="0" fontId="16" fillId="8" borderId="0" xfId="0" applyFont="1" applyFill="1" applyAlignment="1">
      <alignment horizontal="center" vertical="center" wrapText="1"/>
    </xf>
    <xf numFmtId="0" fontId="17" fillId="0" borderId="28" xfId="0" applyFont="1" applyFill="1" applyBorder="1" applyAlignment="1">
      <alignment vertical="center" wrapText="1"/>
    </xf>
    <xf numFmtId="0" fontId="0" fillId="0" borderId="0" xfId="0" applyFill="1" applyAlignment="1">
      <alignment vertical="center" wrapText="1"/>
    </xf>
    <xf numFmtId="0" fontId="17" fillId="0" borderId="29" xfId="0" applyFont="1" applyFill="1" applyBorder="1" applyAlignment="1">
      <alignment vertical="center" wrapText="1"/>
    </xf>
    <xf numFmtId="0" fontId="18" fillId="0" borderId="29" xfId="0" applyFont="1" applyFill="1" applyBorder="1" applyAlignment="1">
      <alignment vertical="center" wrapText="1"/>
    </xf>
    <xf numFmtId="0" fontId="17" fillId="0" borderId="29" xfId="0" applyFont="1" applyBorder="1" applyAlignment="1">
      <alignment vertical="center" wrapText="1"/>
    </xf>
    <xf numFmtId="0" fontId="19" fillId="0" borderId="29" xfId="0" applyFont="1" applyBorder="1" applyAlignment="1">
      <alignment vertical="center" wrapText="1"/>
    </xf>
    <xf numFmtId="0" fontId="18" fillId="0" borderId="29" xfId="0" applyFont="1" applyBorder="1" applyAlignment="1">
      <alignment vertical="center" wrapText="1"/>
    </xf>
    <xf numFmtId="0" fontId="20" fillId="0" borderId="0" xfId="0" applyFont="1" applyAlignment="1">
      <alignment vertical="center" wrapText="1"/>
    </xf>
    <xf numFmtId="0" fontId="21" fillId="0" borderId="29" xfId="0" applyFont="1" applyFill="1" applyBorder="1" applyAlignment="1">
      <alignment vertical="center" wrapText="1"/>
    </xf>
    <xf numFmtId="0" fontId="22" fillId="0" borderId="0" xfId="0" applyFont="1" applyAlignment="1">
      <alignment vertical="center" wrapText="1"/>
    </xf>
    <xf numFmtId="0" fontId="12"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1" fillId="5" borderId="32" xfId="0" applyFont="1" applyFill="1" applyBorder="1" applyAlignment="1">
      <alignment horizontal="center" vertical="center"/>
    </xf>
    <xf numFmtId="0" fontId="10" fillId="0" borderId="0" xfId="0" applyNumberFormat="1" applyFont="1" applyBorder="1" applyAlignment="1">
      <alignment horizontal="center"/>
    </xf>
    <xf numFmtId="0" fontId="12" fillId="0" borderId="33" xfId="0" applyFont="1" applyBorder="1" applyAlignment="1">
      <alignment vertical="center" wrapText="1"/>
    </xf>
    <xf numFmtId="0" fontId="0" fillId="0" borderId="31" xfId="0" quotePrefix="1" applyBorder="1" applyAlignment="1">
      <alignment vertical="center" wrapText="1"/>
    </xf>
    <xf numFmtId="0" fontId="15" fillId="0" borderId="5" xfId="0" applyFont="1" applyBorder="1" applyProtection="1">
      <protection locked="0"/>
    </xf>
    <xf numFmtId="1" fontId="3" fillId="0" borderId="5" xfId="0" applyNumberFormat="1" applyFont="1" applyFill="1" applyBorder="1" applyAlignment="1" applyProtection="1">
      <alignment vertical="center" wrapText="1"/>
      <protection locked="0"/>
    </xf>
    <xf numFmtId="0" fontId="3" fillId="0" borderId="5" xfId="0" applyFont="1" applyFill="1" applyBorder="1" applyAlignment="1" applyProtection="1">
      <alignment vertical="center" wrapText="1"/>
      <protection locked="0"/>
    </xf>
    <xf numFmtId="0" fontId="7" fillId="0" borderId="5" xfId="0" applyFont="1" applyBorder="1" applyAlignment="1" applyProtection="1">
      <alignment wrapText="1"/>
      <protection locked="0"/>
    </xf>
    <xf numFmtId="0" fontId="3" fillId="0" borderId="5" xfId="0" applyFont="1" applyFill="1" applyBorder="1" applyAlignment="1" applyProtection="1">
      <alignment wrapText="1"/>
      <protection locked="0"/>
    </xf>
    <xf numFmtId="0" fontId="8" fillId="0" borderId="5" xfId="0" applyFont="1" applyBorder="1" applyAlignment="1" applyProtection="1">
      <alignment wrapText="1"/>
      <protection locked="0"/>
    </xf>
    <xf numFmtId="0" fontId="8" fillId="0" borderId="5" xfId="0" applyFont="1" applyBorder="1" applyAlignment="1" applyProtection="1">
      <alignment vertical="center" wrapText="1"/>
      <protection locked="0"/>
    </xf>
    <xf numFmtId="0" fontId="9"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17" fillId="0" borderId="0" xfId="0" applyFont="1" applyBorder="1" applyAlignment="1">
      <alignment vertical="center" wrapText="1"/>
    </xf>
    <xf numFmtId="0" fontId="17" fillId="0" borderId="29" xfId="0" applyFont="1" applyFill="1" applyBorder="1" applyAlignment="1">
      <alignment vertical="center"/>
    </xf>
    <xf numFmtId="0" fontId="4" fillId="0" borderId="3" xfId="0" applyFont="1" applyBorder="1" applyAlignment="1" applyProtection="1">
      <alignment horizontal="left" vertical="center" wrapText="1"/>
      <protection locked="0"/>
    </xf>
    <xf numFmtId="0" fontId="24" fillId="0" borderId="29" xfId="0" applyFont="1" applyBorder="1" applyAlignment="1">
      <alignment vertical="center" wrapText="1"/>
    </xf>
    <xf numFmtId="0" fontId="24" fillId="0" borderId="29" xfId="0" applyFont="1" applyFill="1" applyBorder="1" applyAlignment="1">
      <alignment vertical="center" wrapText="1"/>
    </xf>
    <xf numFmtId="0" fontId="23" fillId="0" borderId="0" xfId="0" applyFont="1" applyAlignment="1">
      <alignment vertical="center" wrapText="1"/>
    </xf>
    <xf numFmtId="0" fontId="4" fillId="3" borderId="24" xfId="0" applyFont="1" applyFill="1" applyBorder="1" applyAlignment="1">
      <alignment horizontal="center" vertical="center"/>
    </xf>
    <xf numFmtId="0" fontId="4" fillId="3" borderId="25" xfId="0" applyFont="1" applyFill="1" applyBorder="1" applyAlignment="1">
      <alignment horizontal="center" vertical="center"/>
    </xf>
    <xf numFmtId="164" fontId="10" fillId="0" borderId="27" xfId="0" applyNumberFormat="1" applyFont="1" applyBorder="1" applyAlignment="1" applyProtection="1">
      <alignment horizontal="center"/>
      <protection locked="0"/>
    </xf>
    <xf numFmtId="164" fontId="10" fillId="0" borderId="26" xfId="0" applyNumberFormat="1" applyFont="1" applyBorder="1" applyAlignment="1" applyProtection="1">
      <alignment horizontal="center"/>
      <protection locked="0"/>
    </xf>
    <xf numFmtId="0" fontId="11" fillId="5" borderId="24"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25" xfId="0" applyFont="1" applyFill="1" applyBorder="1" applyAlignment="1">
      <alignment horizontal="center" vertical="center"/>
    </xf>
    <xf numFmtId="0" fontId="3" fillId="0" borderId="2" xfId="0" applyFont="1" applyFill="1" applyBorder="1" applyAlignment="1" applyProtection="1">
      <protection locked="0"/>
    </xf>
    <xf numFmtId="0" fontId="3" fillId="0" borderId="3" xfId="0" applyFont="1" applyFill="1" applyBorder="1" applyAlignment="1" applyProtection="1">
      <protection locked="0"/>
    </xf>
    <xf numFmtId="0" fontId="3" fillId="0" borderId="5" xfId="0" applyFont="1" applyFill="1" applyBorder="1" applyAlignment="1" applyProtection="1">
      <protection locked="0"/>
    </xf>
    <xf numFmtId="0" fontId="3" fillId="0" borderId="6" xfId="0" applyFont="1" applyFill="1" applyBorder="1" applyAlignment="1" applyProtection="1">
      <protection locked="0"/>
    </xf>
    <xf numFmtId="0" fontId="3" fillId="0" borderId="9" xfId="0" applyFont="1" applyFill="1" applyBorder="1" applyAlignment="1" applyProtection="1">
      <protection locked="0"/>
    </xf>
    <xf numFmtId="0" fontId="3" fillId="0" borderId="10" xfId="0" applyFont="1" applyFill="1" applyBorder="1" applyAlignment="1" applyProtection="1">
      <protection locked="0"/>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13" fillId="6" borderId="14" xfId="0" applyFont="1" applyFill="1" applyBorder="1" applyAlignment="1">
      <alignment horizontal="center" vertical="center" wrapText="1"/>
    </xf>
    <xf numFmtId="0" fontId="13" fillId="6" borderId="15" xfId="0" applyFont="1" applyFill="1" applyBorder="1" applyAlignment="1">
      <alignment horizontal="center" vertical="center" wrapText="1"/>
    </xf>
    <xf numFmtId="0" fontId="13" fillId="6" borderId="16"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6" fillId="8" borderId="0" xfId="0" applyFont="1" applyFill="1" applyAlignment="1">
      <alignment horizontal="center" vertical="center" wrapText="1"/>
    </xf>
    <xf numFmtId="0" fontId="16" fillId="7" borderId="0" xfId="0" applyFont="1" applyFill="1" applyAlignment="1">
      <alignment horizontal="center" vertical="center" wrapText="1"/>
    </xf>
    <xf numFmtId="0" fontId="1" fillId="0" borderId="0" xfId="0" applyFont="1"/>
    <xf numFmtId="0" fontId="25" fillId="0" borderId="0" xfId="0" applyFont="1"/>
    <xf numFmtId="16" fontId="8" fillId="0" borderId="5" xfId="0" applyNumberFormat="1" applyFont="1" applyBorder="1" applyAlignment="1" applyProtection="1">
      <alignment wrapText="1"/>
      <protection locked="0"/>
    </xf>
    <xf numFmtId="0" fontId="25" fillId="0" borderId="0" xfId="0" applyFont="1" applyAlignment="1">
      <alignment horizontal="left" vertical="center" indent="8"/>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s>
</file>

<file path=xl/drawings/drawing1.xml><?xml version="1.0" encoding="utf-8"?>
<xdr:wsDr xmlns:xdr="http://schemas.openxmlformats.org/drawingml/2006/spreadsheetDrawing" xmlns:a="http://schemas.openxmlformats.org/drawingml/2006/main">
  <xdr:twoCellAnchor editAs="oneCell">
    <xdr:from>
      <xdr:col>10</xdr:col>
      <xdr:colOff>11257</xdr:colOff>
      <xdr:row>10</xdr:row>
      <xdr:rowOff>16019</xdr:rowOff>
    </xdr:from>
    <xdr:to>
      <xdr:col>10</xdr:col>
      <xdr:colOff>236393</xdr:colOff>
      <xdr:row>11</xdr:row>
      <xdr:rowOff>18905</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86320" y="2325832"/>
          <a:ext cx="225136" cy="320386"/>
        </a:xfrm>
        <a:prstGeom prst="rect">
          <a:avLst/>
        </a:prstGeom>
      </xdr:spPr>
    </xdr:pic>
    <xdr:clientData/>
  </xdr:twoCellAnchor>
  <xdr:twoCellAnchor editAs="oneCell">
    <xdr:from>
      <xdr:col>10</xdr:col>
      <xdr:colOff>0</xdr:colOff>
      <xdr:row>11</xdr:row>
      <xdr:rowOff>0</xdr:rowOff>
    </xdr:from>
    <xdr:to>
      <xdr:col>10</xdr:col>
      <xdr:colOff>228600</xdr:colOff>
      <xdr:row>12</xdr:row>
      <xdr:rowOff>44450</xdr:rowOff>
    </xdr:to>
    <xdr:pic>
      <xdr:nvPicPr>
        <xdr:cNvPr id="3" name="2 Imagen"/>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375063" y="2627313"/>
          <a:ext cx="228600" cy="361950"/>
        </a:xfrm>
        <a:prstGeom prst="rect">
          <a:avLst/>
        </a:prstGeom>
      </xdr:spPr>
    </xdr:pic>
    <xdr:clientData/>
  </xdr:twoCellAnchor>
  <xdr:twoCellAnchor editAs="oneCell">
    <xdr:from>
      <xdr:col>10</xdr:col>
      <xdr:colOff>0</xdr:colOff>
      <xdr:row>12</xdr:row>
      <xdr:rowOff>0</xdr:rowOff>
    </xdr:from>
    <xdr:to>
      <xdr:col>10</xdr:col>
      <xdr:colOff>276225</xdr:colOff>
      <xdr:row>13</xdr:row>
      <xdr:rowOff>25400</xdr:rowOff>
    </xdr:to>
    <xdr:pic>
      <xdr:nvPicPr>
        <xdr:cNvPr id="4" name="3 Imagen"/>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375063" y="2944813"/>
          <a:ext cx="276225" cy="342900"/>
        </a:xfrm>
        <a:prstGeom prst="rect">
          <a:avLst/>
        </a:prstGeom>
      </xdr:spPr>
    </xdr:pic>
    <xdr:clientData/>
  </xdr:twoCellAnchor>
  <xdr:twoCellAnchor editAs="oneCell">
    <xdr:from>
      <xdr:col>10</xdr:col>
      <xdr:colOff>0</xdr:colOff>
      <xdr:row>13</xdr:row>
      <xdr:rowOff>0</xdr:rowOff>
    </xdr:from>
    <xdr:to>
      <xdr:col>10</xdr:col>
      <xdr:colOff>238125</xdr:colOff>
      <xdr:row>14</xdr:row>
      <xdr:rowOff>34925</xdr:rowOff>
    </xdr:to>
    <xdr:pic>
      <xdr:nvPicPr>
        <xdr:cNvPr id="5" name="4 Imagen"/>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375063" y="3262313"/>
          <a:ext cx="238125" cy="352425"/>
        </a:xfrm>
        <a:prstGeom prst="rect">
          <a:avLst/>
        </a:prstGeom>
      </xdr:spPr>
    </xdr:pic>
    <xdr:clientData/>
  </xdr:twoCellAnchor>
  <xdr:twoCellAnchor editAs="oneCell">
    <xdr:from>
      <xdr:col>10</xdr:col>
      <xdr:colOff>0</xdr:colOff>
      <xdr:row>14</xdr:row>
      <xdr:rowOff>0</xdr:rowOff>
    </xdr:from>
    <xdr:to>
      <xdr:col>10</xdr:col>
      <xdr:colOff>1190791</xdr:colOff>
      <xdr:row>15</xdr:row>
      <xdr:rowOff>92265</xdr:rowOff>
    </xdr:to>
    <xdr:pic>
      <xdr:nvPicPr>
        <xdr:cNvPr id="6" name="5 Imagen"/>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375063" y="3579813"/>
          <a:ext cx="1190791" cy="1362265"/>
        </a:xfrm>
        <a:prstGeom prst="rect">
          <a:avLst/>
        </a:prstGeom>
      </xdr:spPr>
    </xdr:pic>
    <xdr:clientData/>
  </xdr:twoCellAnchor>
  <xdr:twoCellAnchor editAs="oneCell">
    <xdr:from>
      <xdr:col>10</xdr:col>
      <xdr:colOff>0</xdr:colOff>
      <xdr:row>15</xdr:row>
      <xdr:rowOff>0</xdr:rowOff>
    </xdr:from>
    <xdr:to>
      <xdr:col>10</xdr:col>
      <xdr:colOff>228600</xdr:colOff>
      <xdr:row>16</xdr:row>
      <xdr:rowOff>20638</xdr:rowOff>
    </xdr:to>
    <xdr:pic>
      <xdr:nvPicPr>
        <xdr:cNvPr id="7" name="6 Imagen"/>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375063" y="4849813"/>
          <a:ext cx="228600" cy="361950"/>
        </a:xfrm>
        <a:prstGeom prst="rect">
          <a:avLst/>
        </a:prstGeom>
      </xdr:spPr>
    </xdr:pic>
    <xdr:clientData/>
  </xdr:twoCellAnchor>
  <xdr:twoCellAnchor editAs="oneCell">
    <xdr:from>
      <xdr:col>10</xdr:col>
      <xdr:colOff>0</xdr:colOff>
      <xdr:row>16</xdr:row>
      <xdr:rowOff>0</xdr:rowOff>
    </xdr:from>
    <xdr:to>
      <xdr:col>10</xdr:col>
      <xdr:colOff>523875</xdr:colOff>
      <xdr:row>17</xdr:row>
      <xdr:rowOff>11112</xdr:rowOff>
    </xdr:to>
    <xdr:pic>
      <xdr:nvPicPr>
        <xdr:cNvPr id="8" name="7 Imagen"/>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375063" y="5191125"/>
          <a:ext cx="523875" cy="352425"/>
        </a:xfrm>
        <a:prstGeom prst="rect">
          <a:avLst/>
        </a:prstGeom>
      </xdr:spPr>
    </xdr:pic>
    <xdr:clientData/>
  </xdr:twoCellAnchor>
  <xdr:twoCellAnchor editAs="oneCell">
    <xdr:from>
      <xdr:col>10</xdr:col>
      <xdr:colOff>0</xdr:colOff>
      <xdr:row>17</xdr:row>
      <xdr:rowOff>0</xdr:rowOff>
    </xdr:from>
    <xdr:to>
      <xdr:col>10</xdr:col>
      <xdr:colOff>609600</xdr:colOff>
      <xdr:row>17</xdr:row>
      <xdr:rowOff>1009650</xdr:rowOff>
    </xdr:to>
    <xdr:pic>
      <xdr:nvPicPr>
        <xdr:cNvPr id="9" name="8 Imagen"/>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375063" y="5532438"/>
          <a:ext cx="609600" cy="1009650"/>
        </a:xfrm>
        <a:prstGeom prst="rect">
          <a:avLst/>
        </a:prstGeom>
      </xdr:spPr>
    </xdr:pic>
    <xdr:clientData/>
  </xdr:twoCellAnchor>
  <xdr:twoCellAnchor editAs="oneCell">
    <xdr:from>
      <xdr:col>10</xdr:col>
      <xdr:colOff>0</xdr:colOff>
      <xdr:row>18</xdr:row>
      <xdr:rowOff>0</xdr:rowOff>
    </xdr:from>
    <xdr:to>
      <xdr:col>10</xdr:col>
      <xdr:colOff>304800</xdr:colOff>
      <xdr:row>18</xdr:row>
      <xdr:rowOff>1000125</xdr:rowOff>
    </xdr:to>
    <xdr:pic>
      <xdr:nvPicPr>
        <xdr:cNvPr id="10" name="9 Imagen"/>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375063" y="6802438"/>
          <a:ext cx="304800" cy="1000125"/>
        </a:xfrm>
        <a:prstGeom prst="rect">
          <a:avLst/>
        </a:prstGeom>
      </xdr:spPr>
    </xdr:pic>
    <xdr:clientData/>
  </xdr:twoCellAnchor>
  <xdr:twoCellAnchor editAs="oneCell">
    <xdr:from>
      <xdr:col>10</xdr:col>
      <xdr:colOff>0</xdr:colOff>
      <xdr:row>19</xdr:row>
      <xdr:rowOff>0</xdr:rowOff>
    </xdr:from>
    <xdr:to>
      <xdr:col>10</xdr:col>
      <xdr:colOff>1638529</xdr:colOff>
      <xdr:row>19</xdr:row>
      <xdr:rowOff>1790950</xdr:rowOff>
    </xdr:to>
    <xdr:pic>
      <xdr:nvPicPr>
        <xdr:cNvPr id="11" name="10 Imagen"/>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6375063" y="8072438"/>
          <a:ext cx="1638529" cy="1790950"/>
        </a:xfrm>
        <a:prstGeom prst="rect">
          <a:avLst/>
        </a:prstGeom>
      </xdr:spPr>
    </xdr:pic>
    <xdr:clientData/>
  </xdr:twoCellAnchor>
  <xdr:twoCellAnchor editAs="oneCell">
    <xdr:from>
      <xdr:col>10</xdr:col>
      <xdr:colOff>0</xdr:colOff>
      <xdr:row>20</xdr:row>
      <xdr:rowOff>0</xdr:rowOff>
    </xdr:from>
    <xdr:to>
      <xdr:col>10</xdr:col>
      <xdr:colOff>1571625</xdr:colOff>
      <xdr:row>20</xdr:row>
      <xdr:rowOff>1009650</xdr:rowOff>
    </xdr:to>
    <xdr:pic>
      <xdr:nvPicPr>
        <xdr:cNvPr id="12" name="11 Imagen"/>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375063" y="10604500"/>
          <a:ext cx="1571625" cy="1009650"/>
        </a:xfrm>
        <a:prstGeom prst="rect">
          <a:avLst/>
        </a:prstGeom>
      </xdr:spPr>
    </xdr:pic>
    <xdr:clientData/>
  </xdr:twoCellAnchor>
  <xdr:twoCellAnchor editAs="oneCell">
    <xdr:from>
      <xdr:col>10</xdr:col>
      <xdr:colOff>0</xdr:colOff>
      <xdr:row>21</xdr:row>
      <xdr:rowOff>0</xdr:rowOff>
    </xdr:from>
    <xdr:to>
      <xdr:col>10</xdr:col>
      <xdr:colOff>1571625</xdr:colOff>
      <xdr:row>21</xdr:row>
      <xdr:rowOff>1009650</xdr:rowOff>
    </xdr:to>
    <xdr:pic>
      <xdr:nvPicPr>
        <xdr:cNvPr id="13" name="12 Imagen"/>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5063" y="11874500"/>
          <a:ext cx="1571625" cy="1009650"/>
        </a:xfrm>
        <a:prstGeom prst="rect">
          <a:avLst/>
        </a:prstGeom>
      </xdr:spPr>
    </xdr:pic>
    <xdr:clientData/>
  </xdr:twoCellAnchor>
  <xdr:twoCellAnchor editAs="oneCell">
    <xdr:from>
      <xdr:col>10</xdr:col>
      <xdr:colOff>0</xdr:colOff>
      <xdr:row>22</xdr:row>
      <xdr:rowOff>0</xdr:rowOff>
    </xdr:from>
    <xdr:to>
      <xdr:col>10</xdr:col>
      <xdr:colOff>1571625</xdr:colOff>
      <xdr:row>22</xdr:row>
      <xdr:rowOff>1009650</xdr:rowOff>
    </xdr:to>
    <xdr:pic>
      <xdr:nvPicPr>
        <xdr:cNvPr id="14" name="13 Imagen"/>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375063" y="13144500"/>
          <a:ext cx="1571625" cy="1009650"/>
        </a:xfrm>
        <a:prstGeom prst="rect">
          <a:avLst/>
        </a:prstGeom>
      </xdr:spPr>
    </xdr:pic>
    <xdr:clientData/>
  </xdr:twoCellAnchor>
  <xdr:twoCellAnchor editAs="oneCell">
    <xdr:from>
      <xdr:col>10</xdr:col>
      <xdr:colOff>0</xdr:colOff>
      <xdr:row>23</xdr:row>
      <xdr:rowOff>0</xdr:rowOff>
    </xdr:from>
    <xdr:to>
      <xdr:col>10</xdr:col>
      <xdr:colOff>1571625</xdr:colOff>
      <xdr:row>23</xdr:row>
      <xdr:rowOff>1009650</xdr:rowOff>
    </xdr:to>
    <xdr:pic>
      <xdr:nvPicPr>
        <xdr:cNvPr id="15" name="14 Imagen"/>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6375063" y="14414500"/>
          <a:ext cx="1571625" cy="1009650"/>
        </a:xfrm>
        <a:prstGeom prst="rect">
          <a:avLst/>
        </a:prstGeom>
      </xdr:spPr>
    </xdr:pic>
    <xdr:clientData/>
  </xdr:twoCellAnchor>
  <xdr:twoCellAnchor editAs="oneCell">
    <xdr:from>
      <xdr:col>10</xdr:col>
      <xdr:colOff>0</xdr:colOff>
      <xdr:row>24</xdr:row>
      <xdr:rowOff>0</xdr:rowOff>
    </xdr:from>
    <xdr:to>
      <xdr:col>15</xdr:col>
      <xdr:colOff>70175</xdr:colOff>
      <xdr:row>24</xdr:row>
      <xdr:rowOff>857370</xdr:rowOff>
    </xdr:to>
    <xdr:pic>
      <xdr:nvPicPr>
        <xdr:cNvPr id="16" name="15 Imagen"/>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6375063" y="15684500"/>
          <a:ext cx="2324425" cy="857370"/>
        </a:xfrm>
        <a:prstGeom prst="rect">
          <a:avLst/>
        </a:prstGeom>
      </xdr:spPr>
    </xdr:pic>
    <xdr:clientData/>
  </xdr:twoCellAnchor>
  <xdr:twoCellAnchor editAs="oneCell">
    <xdr:from>
      <xdr:col>10</xdr:col>
      <xdr:colOff>0</xdr:colOff>
      <xdr:row>25</xdr:row>
      <xdr:rowOff>0</xdr:rowOff>
    </xdr:from>
    <xdr:to>
      <xdr:col>10</xdr:col>
      <xdr:colOff>2181225</xdr:colOff>
      <xdr:row>25</xdr:row>
      <xdr:rowOff>1000125</xdr:rowOff>
    </xdr:to>
    <xdr:pic>
      <xdr:nvPicPr>
        <xdr:cNvPr id="18" name="17 Imagen"/>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6375063" y="16954500"/>
          <a:ext cx="2181225" cy="1000125"/>
        </a:xfrm>
        <a:prstGeom prst="rect">
          <a:avLst/>
        </a:prstGeom>
      </xdr:spPr>
    </xdr:pic>
    <xdr:clientData/>
  </xdr:twoCellAnchor>
  <xdr:twoCellAnchor editAs="oneCell">
    <xdr:from>
      <xdr:col>10</xdr:col>
      <xdr:colOff>0</xdr:colOff>
      <xdr:row>26</xdr:row>
      <xdr:rowOff>0</xdr:rowOff>
    </xdr:from>
    <xdr:to>
      <xdr:col>15</xdr:col>
      <xdr:colOff>384175</xdr:colOff>
      <xdr:row>26</xdr:row>
      <xdr:rowOff>1009650</xdr:rowOff>
    </xdr:to>
    <xdr:pic>
      <xdr:nvPicPr>
        <xdr:cNvPr id="19" name="18 Imagen"/>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6375063" y="18224500"/>
          <a:ext cx="2638425" cy="1009650"/>
        </a:xfrm>
        <a:prstGeom prst="rect">
          <a:avLst/>
        </a:prstGeom>
      </xdr:spPr>
    </xdr:pic>
    <xdr:clientData/>
  </xdr:twoCellAnchor>
  <xdr:twoCellAnchor editAs="oneCell">
    <xdr:from>
      <xdr:col>10</xdr:col>
      <xdr:colOff>0</xdr:colOff>
      <xdr:row>27</xdr:row>
      <xdr:rowOff>0</xdr:rowOff>
    </xdr:from>
    <xdr:to>
      <xdr:col>10</xdr:col>
      <xdr:colOff>2181225</xdr:colOff>
      <xdr:row>27</xdr:row>
      <xdr:rowOff>1009650</xdr:rowOff>
    </xdr:to>
    <xdr:pic>
      <xdr:nvPicPr>
        <xdr:cNvPr id="20" name="19 Imagen"/>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6375063" y="19494500"/>
          <a:ext cx="2181225" cy="1009650"/>
        </a:xfrm>
        <a:prstGeom prst="rect">
          <a:avLst/>
        </a:prstGeom>
      </xdr:spPr>
    </xdr:pic>
    <xdr:clientData/>
  </xdr:twoCellAnchor>
  <xdr:twoCellAnchor editAs="oneCell">
    <xdr:from>
      <xdr:col>10</xdr:col>
      <xdr:colOff>0</xdr:colOff>
      <xdr:row>28</xdr:row>
      <xdr:rowOff>0</xdr:rowOff>
    </xdr:from>
    <xdr:to>
      <xdr:col>15</xdr:col>
      <xdr:colOff>384175</xdr:colOff>
      <xdr:row>28</xdr:row>
      <xdr:rowOff>1009650</xdr:rowOff>
    </xdr:to>
    <xdr:pic>
      <xdr:nvPicPr>
        <xdr:cNvPr id="21" name="20 Imagen"/>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375063" y="20764500"/>
          <a:ext cx="2638425" cy="1009650"/>
        </a:xfrm>
        <a:prstGeom prst="rect">
          <a:avLst/>
        </a:prstGeom>
      </xdr:spPr>
    </xdr:pic>
    <xdr:clientData/>
  </xdr:twoCellAnchor>
  <xdr:twoCellAnchor editAs="oneCell">
    <xdr:from>
      <xdr:col>10</xdr:col>
      <xdr:colOff>0</xdr:colOff>
      <xdr:row>30</xdr:row>
      <xdr:rowOff>0</xdr:rowOff>
    </xdr:from>
    <xdr:to>
      <xdr:col>10</xdr:col>
      <xdr:colOff>523875</xdr:colOff>
      <xdr:row>30</xdr:row>
      <xdr:rowOff>361950</xdr:rowOff>
    </xdr:to>
    <xdr:pic>
      <xdr:nvPicPr>
        <xdr:cNvPr id="22" name="21 Imagen"/>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6375063" y="23304500"/>
          <a:ext cx="523875" cy="361950"/>
        </a:xfrm>
        <a:prstGeom prst="rect">
          <a:avLst/>
        </a:prstGeom>
      </xdr:spPr>
    </xdr:pic>
    <xdr:clientData/>
  </xdr:twoCellAnchor>
  <xdr:twoCellAnchor editAs="oneCell">
    <xdr:from>
      <xdr:col>10</xdr:col>
      <xdr:colOff>0</xdr:colOff>
      <xdr:row>31</xdr:row>
      <xdr:rowOff>0</xdr:rowOff>
    </xdr:from>
    <xdr:to>
      <xdr:col>10</xdr:col>
      <xdr:colOff>523875</xdr:colOff>
      <xdr:row>31</xdr:row>
      <xdr:rowOff>361950</xdr:rowOff>
    </xdr:to>
    <xdr:pic>
      <xdr:nvPicPr>
        <xdr:cNvPr id="23" name="22 Imagen"/>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6375063" y="24574500"/>
          <a:ext cx="523875" cy="361950"/>
        </a:xfrm>
        <a:prstGeom prst="rect">
          <a:avLst/>
        </a:prstGeom>
      </xdr:spPr>
    </xdr:pic>
    <xdr:clientData/>
  </xdr:twoCellAnchor>
  <xdr:twoCellAnchor editAs="oneCell">
    <xdr:from>
      <xdr:col>10</xdr:col>
      <xdr:colOff>0</xdr:colOff>
      <xdr:row>32</xdr:row>
      <xdr:rowOff>0</xdr:rowOff>
    </xdr:from>
    <xdr:to>
      <xdr:col>10</xdr:col>
      <xdr:colOff>523875</xdr:colOff>
      <xdr:row>32</xdr:row>
      <xdr:rowOff>342900</xdr:rowOff>
    </xdr:to>
    <xdr:pic>
      <xdr:nvPicPr>
        <xdr:cNvPr id="24" name="23 Imagen"/>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6375063" y="25844500"/>
          <a:ext cx="523875" cy="342900"/>
        </a:xfrm>
        <a:prstGeom prst="rect">
          <a:avLst/>
        </a:prstGeom>
      </xdr:spPr>
    </xdr:pic>
    <xdr:clientData/>
  </xdr:twoCellAnchor>
  <xdr:twoCellAnchor editAs="oneCell">
    <xdr:from>
      <xdr:col>10</xdr:col>
      <xdr:colOff>0</xdr:colOff>
      <xdr:row>33</xdr:row>
      <xdr:rowOff>0</xdr:rowOff>
    </xdr:from>
    <xdr:to>
      <xdr:col>10</xdr:col>
      <xdr:colOff>247650</xdr:colOff>
      <xdr:row>33</xdr:row>
      <xdr:rowOff>352425</xdr:rowOff>
    </xdr:to>
    <xdr:pic>
      <xdr:nvPicPr>
        <xdr:cNvPr id="25" name="24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75063" y="27114500"/>
          <a:ext cx="247650" cy="352425"/>
        </a:xfrm>
        <a:prstGeom prst="rect">
          <a:avLst/>
        </a:prstGeom>
      </xdr:spPr>
    </xdr:pic>
    <xdr:clientData/>
  </xdr:twoCellAnchor>
  <xdr:twoCellAnchor editAs="oneCell">
    <xdr:from>
      <xdr:col>10</xdr:col>
      <xdr:colOff>0</xdr:colOff>
      <xdr:row>34</xdr:row>
      <xdr:rowOff>0</xdr:rowOff>
    </xdr:from>
    <xdr:to>
      <xdr:col>10</xdr:col>
      <xdr:colOff>2162477</xdr:colOff>
      <xdr:row>34</xdr:row>
      <xdr:rowOff>2095793</xdr:rowOff>
    </xdr:to>
    <xdr:pic>
      <xdr:nvPicPr>
        <xdr:cNvPr id="26" name="25 Imagen"/>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6375063" y="28384500"/>
          <a:ext cx="2162477" cy="2095793"/>
        </a:xfrm>
        <a:prstGeom prst="rect">
          <a:avLst/>
        </a:prstGeom>
      </xdr:spPr>
    </xdr:pic>
    <xdr:clientData/>
  </xdr:twoCellAnchor>
  <xdr:twoCellAnchor editAs="oneCell">
    <xdr:from>
      <xdr:col>10</xdr:col>
      <xdr:colOff>0</xdr:colOff>
      <xdr:row>35</xdr:row>
      <xdr:rowOff>0</xdr:rowOff>
    </xdr:from>
    <xdr:to>
      <xdr:col>10</xdr:col>
      <xdr:colOff>1876425</xdr:colOff>
      <xdr:row>35</xdr:row>
      <xdr:rowOff>990600</xdr:rowOff>
    </xdr:to>
    <xdr:pic>
      <xdr:nvPicPr>
        <xdr:cNvPr id="27" name="26 Imagen"/>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6375063" y="31559500"/>
          <a:ext cx="1876425" cy="990600"/>
        </a:xfrm>
        <a:prstGeom prst="rect">
          <a:avLst/>
        </a:prstGeom>
      </xdr:spPr>
    </xdr:pic>
    <xdr:clientData/>
  </xdr:twoCellAnchor>
  <xdr:twoCellAnchor editAs="oneCell">
    <xdr:from>
      <xdr:col>10</xdr:col>
      <xdr:colOff>0</xdr:colOff>
      <xdr:row>36</xdr:row>
      <xdr:rowOff>0</xdr:rowOff>
    </xdr:from>
    <xdr:to>
      <xdr:col>10</xdr:col>
      <xdr:colOff>1876425</xdr:colOff>
      <xdr:row>36</xdr:row>
      <xdr:rowOff>1000125</xdr:rowOff>
    </xdr:to>
    <xdr:pic>
      <xdr:nvPicPr>
        <xdr:cNvPr id="28" name="27 Imagen"/>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6375063" y="32829500"/>
          <a:ext cx="1876425" cy="1000125"/>
        </a:xfrm>
        <a:prstGeom prst="rect">
          <a:avLst/>
        </a:prstGeom>
      </xdr:spPr>
    </xdr:pic>
    <xdr:clientData/>
  </xdr:twoCellAnchor>
  <xdr:twoCellAnchor editAs="oneCell">
    <xdr:from>
      <xdr:col>10</xdr:col>
      <xdr:colOff>0</xdr:colOff>
      <xdr:row>37</xdr:row>
      <xdr:rowOff>0</xdr:rowOff>
    </xdr:from>
    <xdr:to>
      <xdr:col>15</xdr:col>
      <xdr:colOff>79375</xdr:colOff>
      <xdr:row>37</xdr:row>
      <xdr:rowOff>990600</xdr:rowOff>
    </xdr:to>
    <xdr:pic>
      <xdr:nvPicPr>
        <xdr:cNvPr id="29" name="28 Imagen"/>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6375063" y="34099500"/>
          <a:ext cx="2333625" cy="990600"/>
        </a:xfrm>
        <a:prstGeom prst="rect">
          <a:avLst/>
        </a:prstGeom>
      </xdr:spPr>
    </xdr:pic>
    <xdr:clientData/>
  </xdr:twoCellAnchor>
  <xdr:twoCellAnchor editAs="oneCell">
    <xdr:from>
      <xdr:col>10</xdr:col>
      <xdr:colOff>0</xdr:colOff>
      <xdr:row>38</xdr:row>
      <xdr:rowOff>0</xdr:rowOff>
    </xdr:from>
    <xdr:to>
      <xdr:col>15</xdr:col>
      <xdr:colOff>79375</xdr:colOff>
      <xdr:row>38</xdr:row>
      <xdr:rowOff>1000125</xdr:rowOff>
    </xdr:to>
    <xdr:pic>
      <xdr:nvPicPr>
        <xdr:cNvPr id="30" name="29 Imagen"/>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6375063" y="35369500"/>
          <a:ext cx="2333625" cy="1000125"/>
        </a:xfrm>
        <a:prstGeom prst="rect">
          <a:avLst/>
        </a:prstGeom>
      </xdr:spPr>
    </xdr:pic>
    <xdr:clientData/>
  </xdr:twoCellAnchor>
  <xdr:twoCellAnchor editAs="oneCell">
    <xdr:from>
      <xdr:col>10</xdr:col>
      <xdr:colOff>0</xdr:colOff>
      <xdr:row>39</xdr:row>
      <xdr:rowOff>0</xdr:rowOff>
    </xdr:from>
    <xdr:to>
      <xdr:col>10</xdr:col>
      <xdr:colOff>1486108</xdr:colOff>
      <xdr:row>39</xdr:row>
      <xdr:rowOff>2086266</xdr:rowOff>
    </xdr:to>
    <xdr:pic>
      <xdr:nvPicPr>
        <xdr:cNvPr id="31" name="30 Imagen"/>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16375063" y="36639500"/>
          <a:ext cx="1486108" cy="2086266"/>
        </a:xfrm>
        <a:prstGeom prst="rect">
          <a:avLst/>
        </a:prstGeom>
      </xdr:spPr>
    </xdr:pic>
    <xdr:clientData/>
  </xdr:twoCellAnchor>
  <xdr:twoCellAnchor editAs="oneCell">
    <xdr:from>
      <xdr:col>10</xdr:col>
      <xdr:colOff>0</xdr:colOff>
      <xdr:row>40</xdr:row>
      <xdr:rowOff>0</xdr:rowOff>
    </xdr:from>
    <xdr:to>
      <xdr:col>10</xdr:col>
      <xdr:colOff>1581150</xdr:colOff>
      <xdr:row>40</xdr:row>
      <xdr:rowOff>1000125</xdr:rowOff>
    </xdr:to>
    <xdr:pic>
      <xdr:nvPicPr>
        <xdr:cNvPr id="32" name="31 Imagen"/>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6375063" y="39814500"/>
          <a:ext cx="1581150" cy="1000125"/>
        </a:xfrm>
        <a:prstGeom prst="rect">
          <a:avLst/>
        </a:prstGeom>
      </xdr:spPr>
    </xdr:pic>
    <xdr:clientData/>
  </xdr:twoCellAnchor>
  <xdr:twoCellAnchor editAs="oneCell">
    <xdr:from>
      <xdr:col>10</xdr:col>
      <xdr:colOff>0</xdr:colOff>
      <xdr:row>41</xdr:row>
      <xdr:rowOff>0</xdr:rowOff>
    </xdr:from>
    <xdr:to>
      <xdr:col>10</xdr:col>
      <xdr:colOff>1581150</xdr:colOff>
      <xdr:row>41</xdr:row>
      <xdr:rowOff>990600</xdr:rowOff>
    </xdr:to>
    <xdr:pic>
      <xdr:nvPicPr>
        <xdr:cNvPr id="33" name="32 Imagen"/>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6375063" y="41084500"/>
          <a:ext cx="1581150" cy="990600"/>
        </a:xfrm>
        <a:prstGeom prst="rect">
          <a:avLst/>
        </a:prstGeom>
      </xdr:spPr>
    </xdr:pic>
    <xdr:clientData/>
  </xdr:twoCellAnchor>
  <xdr:twoCellAnchor editAs="oneCell">
    <xdr:from>
      <xdr:col>10</xdr:col>
      <xdr:colOff>0</xdr:colOff>
      <xdr:row>42</xdr:row>
      <xdr:rowOff>0</xdr:rowOff>
    </xdr:from>
    <xdr:to>
      <xdr:col>10</xdr:col>
      <xdr:colOff>1581150</xdr:colOff>
      <xdr:row>42</xdr:row>
      <xdr:rowOff>1000125</xdr:rowOff>
    </xdr:to>
    <xdr:pic>
      <xdr:nvPicPr>
        <xdr:cNvPr id="34" name="33 Imagen"/>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6375063" y="42354500"/>
          <a:ext cx="1581150" cy="1000125"/>
        </a:xfrm>
        <a:prstGeom prst="rect">
          <a:avLst/>
        </a:prstGeom>
      </xdr:spPr>
    </xdr:pic>
    <xdr:clientData/>
  </xdr:twoCellAnchor>
  <xdr:twoCellAnchor editAs="oneCell">
    <xdr:from>
      <xdr:col>10</xdr:col>
      <xdr:colOff>0</xdr:colOff>
      <xdr:row>43</xdr:row>
      <xdr:rowOff>0</xdr:rowOff>
    </xdr:from>
    <xdr:to>
      <xdr:col>10</xdr:col>
      <xdr:colOff>1581150</xdr:colOff>
      <xdr:row>43</xdr:row>
      <xdr:rowOff>990600</xdr:rowOff>
    </xdr:to>
    <xdr:pic>
      <xdr:nvPicPr>
        <xdr:cNvPr id="35" name="34 Imagen"/>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16375063" y="44259500"/>
          <a:ext cx="1581150" cy="990600"/>
        </a:xfrm>
        <a:prstGeom prst="rect">
          <a:avLst/>
        </a:prstGeom>
      </xdr:spPr>
    </xdr:pic>
    <xdr:clientData/>
  </xdr:twoCellAnchor>
  <xdr:twoCellAnchor editAs="oneCell">
    <xdr:from>
      <xdr:col>10</xdr:col>
      <xdr:colOff>0</xdr:colOff>
      <xdr:row>44</xdr:row>
      <xdr:rowOff>0</xdr:rowOff>
    </xdr:from>
    <xdr:to>
      <xdr:col>10</xdr:col>
      <xdr:colOff>2181530</xdr:colOff>
      <xdr:row>44</xdr:row>
      <xdr:rowOff>1019317</xdr:rowOff>
    </xdr:to>
    <xdr:pic>
      <xdr:nvPicPr>
        <xdr:cNvPr id="36" name="35 Imagen"/>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6375063" y="46164500"/>
          <a:ext cx="2181530" cy="1019317"/>
        </a:xfrm>
        <a:prstGeom prst="rect">
          <a:avLst/>
        </a:prstGeom>
      </xdr:spPr>
    </xdr:pic>
    <xdr:clientData/>
  </xdr:twoCellAnchor>
  <xdr:twoCellAnchor editAs="oneCell">
    <xdr:from>
      <xdr:col>10</xdr:col>
      <xdr:colOff>0</xdr:colOff>
      <xdr:row>45</xdr:row>
      <xdr:rowOff>0</xdr:rowOff>
    </xdr:from>
    <xdr:to>
      <xdr:col>10</xdr:col>
      <xdr:colOff>1876425</xdr:colOff>
      <xdr:row>45</xdr:row>
      <xdr:rowOff>1000125</xdr:rowOff>
    </xdr:to>
    <xdr:pic>
      <xdr:nvPicPr>
        <xdr:cNvPr id="37" name="36 Imagen"/>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6375063" y="48069500"/>
          <a:ext cx="1876425" cy="1000125"/>
        </a:xfrm>
        <a:prstGeom prst="rect">
          <a:avLst/>
        </a:prstGeom>
      </xdr:spPr>
    </xdr:pic>
    <xdr:clientData/>
  </xdr:twoCellAnchor>
  <xdr:twoCellAnchor editAs="oneCell">
    <xdr:from>
      <xdr:col>10</xdr:col>
      <xdr:colOff>0</xdr:colOff>
      <xdr:row>46</xdr:row>
      <xdr:rowOff>0</xdr:rowOff>
    </xdr:from>
    <xdr:to>
      <xdr:col>15</xdr:col>
      <xdr:colOff>79375</xdr:colOff>
      <xdr:row>46</xdr:row>
      <xdr:rowOff>1000125</xdr:rowOff>
    </xdr:to>
    <xdr:pic>
      <xdr:nvPicPr>
        <xdr:cNvPr id="38" name="37 Imagen"/>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16375063" y="49974500"/>
          <a:ext cx="2333625" cy="1000125"/>
        </a:xfrm>
        <a:prstGeom prst="rect">
          <a:avLst/>
        </a:prstGeom>
      </xdr:spPr>
    </xdr:pic>
    <xdr:clientData/>
  </xdr:twoCellAnchor>
  <xdr:twoCellAnchor editAs="oneCell">
    <xdr:from>
      <xdr:col>10</xdr:col>
      <xdr:colOff>0</xdr:colOff>
      <xdr:row>47</xdr:row>
      <xdr:rowOff>0</xdr:rowOff>
    </xdr:from>
    <xdr:to>
      <xdr:col>10</xdr:col>
      <xdr:colOff>1876425</xdr:colOff>
      <xdr:row>47</xdr:row>
      <xdr:rowOff>990600</xdr:rowOff>
    </xdr:to>
    <xdr:pic>
      <xdr:nvPicPr>
        <xdr:cNvPr id="39" name="38 Imagen"/>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6375063" y="51879500"/>
          <a:ext cx="1876425" cy="990600"/>
        </a:xfrm>
        <a:prstGeom prst="rect">
          <a:avLst/>
        </a:prstGeom>
      </xdr:spPr>
    </xdr:pic>
    <xdr:clientData/>
  </xdr:twoCellAnchor>
  <xdr:twoCellAnchor editAs="oneCell">
    <xdr:from>
      <xdr:col>10</xdr:col>
      <xdr:colOff>0</xdr:colOff>
      <xdr:row>48</xdr:row>
      <xdr:rowOff>0</xdr:rowOff>
    </xdr:from>
    <xdr:to>
      <xdr:col>10</xdr:col>
      <xdr:colOff>1895475</xdr:colOff>
      <xdr:row>48</xdr:row>
      <xdr:rowOff>438150</xdr:rowOff>
    </xdr:to>
    <xdr:pic>
      <xdr:nvPicPr>
        <xdr:cNvPr id="40" name="39 Imagen"/>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6375063" y="53784500"/>
          <a:ext cx="1895475" cy="438150"/>
        </a:xfrm>
        <a:prstGeom prst="rect">
          <a:avLst/>
        </a:prstGeom>
      </xdr:spPr>
    </xdr:pic>
    <xdr:clientData/>
  </xdr:twoCellAnchor>
  <xdr:twoCellAnchor editAs="oneCell">
    <xdr:from>
      <xdr:col>10</xdr:col>
      <xdr:colOff>0</xdr:colOff>
      <xdr:row>49</xdr:row>
      <xdr:rowOff>0</xdr:rowOff>
    </xdr:from>
    <xdr:to>
      <xdr:col>10</xdr:col>
      <xdr:colOff>1066949</xdr:colOff>
      <xdr:row>49</xdr:row>
      <xdr:rowOff>1076475</xdr:rowOff>
    </xdr:to>
    <xdr:pic>
      <xdr:nvPicPr>
        <xdr:cNvPr id="41" name="40 Imagen"/>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6375063" y="55689500"/>
          <a:ext cx="1066949" cy="1076475"/>
        </a:xfrm>
        <a:prstGeom prst="rect">
          <a:avLst/>
        </a:prstGeom>
      </xdr:spPr>
    </xdr:pic>
    <xdr:clientData/>
  </xdr:twoCellAnchor>
  <xdr:twoCellAnchor editAs="oneCell">
    <xdr:from>
      <xdr:col>10</xdr:col>
      <xdr:colOff>0</xdr:colOff>
      <xdr:row>50</xdr:row>
      <xdr:rowOff>0</xdr:rowOff>
    </xdr:from>
    <xdr:to>
      <xdr:col>10</xdr:col>
      <xdr:colOff>200025</xdr:colOff>
      <xdr:row>50</xdr:row>
      <xdr:rowOff>342900</xdr:rowOff>
    </xdr:to>
    <xdr:pic>
      <xdr:nvPicPr>
        <xdr:cNvPr id="42" name="41 Imagen"/>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16375063" y="57594500"/>
          <a:ext cx="200025" cy="342900"/>
        </a:xfrm>
        <a:prstGeom prst="rect">
          <a:avLst/>
        </a:prstGeom>
      </xdr:spPr>
    </xdr:pic>
    <xdr:clientData/>
  </xdr:twoCellAnchor>
  <xdr:twoCellAnchor editAs="oneCell">
    <xdr:from>
      <xdr:col>10</xdr:col>
      <xdr:colOff>0</xdr:colOff>
      <xdr:row>51</xdr:row>
      <xdr:rowOff>0</xdr:rowOff>
    </xdr:from>
    <xdr:to>
      <xdr:col>10</xdr:col>
      <xdr:colOff>304800</xdr:colOff>
      <xdr:row>51</xdr:row>
      <xdr:rowOff>1000125</xdr:rowOff>
    </xdr:to>
    <xdr:pic>
      <xdr:nvPicPr>
        <xdr:cNvPr id="43" name="42 Imagen"/>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16375063" y="59499500"/>
          <a:ext cx="304800" cy="1000125"/>
        </a:xfrm>
        <a:prstGeom prst="rect">
          <a:avLst/>
        </a:prstGeom>
      </xdr:spPr>
    </xdr:pic>
    <xdr:clientData/>
  </xdr:twoCellAnchor>
  <xdr:twoCellAnchor editAs="oneCell">
    <xdr:from>
      <xdr:col>10</xdr:col>
      <xdr:colOff>0</xdr:colOff>
      <xdr:row>52</xdr:row>
      <xdr:rowOff>0</xdr:rowOff>
    </xdr:from>
    <xdr:to>
      <xdr:col>10</xdr:col>
      <xdr:colOff>304800</xdr:colOff>
      <xdr:row>52</xdr:row>
      <xdr:rowOff>1009650</xdr:rowOff>
    </xdr:to>
    <xdr:pic>
      <xdr:nvPicPr>
        <xdr:cNvPr id="44" name="43 Imagen"/>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16375063" y="61404500"/>
          <a:ext cx="304800" cy="1009650"/>
        </a:xfrm>
        <a:prstGeom prst="rect">
          <a:avLst/>
        </a:prstGeom>
      </xdr:spPr>
    </xdr:pic>
    <xdr:clientData/>
  </xdr:twoCellAnchor>
  <xdr:twoCellAnchor editAs="oneCell">
    <xdr:from>
      <xdr:col>10</xdr:col>
      <xdr:colOff>0</xdr:colOff>
      <xdr:row>53</xdr:row>
      <xdr:rowOff>0</xdr:rowOff>
    </xdr:from>
    <xdr:to>
      <xdr:col>10</xdr:col>
      <xdr:colOff>304800</xdr:colOff>
      <xdr:row>53</xdr:row>
      <xdr:rowOff>1000125</xdr:rowOff>
    </xdr:to>
    <xdr:pic>
      <xdr:nvPicPr>
        <xdr:cNvPr id="45" name="44 Imagen"/>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16375063" y="63309500"/>
          <a:ext cx="304800" cy="1000125"/>
        </a:xfrm>
        <a:prstGeom prst="rect">
          <a:avLst/>
        </a:prstGeom>
      </xdr:spPr>
    </xdr:pic>
    <xdr:clientData/>
  </xdr:twoCellAnchor>
  <xdr:twoCellAnchor editAs="oneCell">
    <xdr:from>
      <xdr:col>10</xdr:col>
      <xdr:colOff>0</xdr:colOff>
      <xdr:row>54</xdr:row>
      <xdr:rowOff>0</xdr:rowOff>
    </xdr:from>
    <xdr:to>
      <xdr:col>17</xdr:col>
      <xdr:colOff>343493</xdr:colOff>
      <xdr:row>54</xdr:row>
      <xdr:rowOff>1295581</xdr:rowOff>
    </xdr:to>
    <xdr:pic>
      <xdr:nvPicPr>
        <xdr:cNvPr id="46" name="45 Imagen"/>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6375063" y="65214500"/>
          <a:ext cx="4248743" cy="1295581"/>
        </a:xfrm>
        <a:prstGeom prst="rect">
          <a:avLst/>
        </a:prstGeom>
      </xdr:spPr>
    </xdr:pic>
    <xdr:clientData/>
  </xdr:twoCellAnchor>
  <xdr:twoCellAnchor editAs="oneCell">
    <xdr:from>
      <xdr:col>10</xdr:col>
      <xdr:colOff>0</xdr:colOff>
      <xdr:row>55</xdr:row>
      <xdr:rowOff>0</xdr:rowOff>
    </xdr:from>
    <xdr:to>
      <xdr:col>10</xdr:col>
      <xdr:colOff>304800</xdr:colOff>
      <xdr:row>55</xdr:row>
      <xdr:rowOff>1000125</xdr:rowOff>
    </xdr:to>
    <xdr:pic>
      <xdr:nvPicPr>
        <xdr:cNvPr id="47" name="46 Imagen"/>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16375063" y="67119500"/>
          <a:ext cx="304800" cy="1000125"/>
        </a:xfrm>
        <a:prstGeom prst="rect">
          <a:avLst/>
        </a:prstGeom>
      </xdr:spPr>
    </xdr:pic>
    <xdr:clientData/>
  </xdr:twoCellAnchor>
  <xdr:twoCellAnchor editAs="oneCell">
    <xdr:from>
      <xdr:col>10</xdr:col>
      <xdr:colOff>0</xdr:colOff>
      <xdr:row>56</xdr:row>
      <xdr:rowOff>0</xdr:rowOff>
    </xdr:from>
    <xdr:to>
      <xdr:col>10</xdr:col>
      <xdr:colOff>304800</xdr:colOff>
      <xdr:row>56</xdr:row>
      <xdr:rowOff>1000125</xdr:rowOff>
    </xdr:to>
    <xdr:pic>
      <xdr:nvPicPr>
        <xdr:cNvPr id="48" name="47 Imagen"/>
        <xdr:cNvPicPr>
          <a:picLocks noChangeAspect="1"/>
        </xdr:cNvPicPr>
      </xdr:nvPicPr>
      <xdr:blipFill>
        <a:blip xmlns:r="http://schemas.openxmlformats.org/officeDocument/2006/relationships" r:embed="rId43">
          <a:extLst>
            <a:ext uri="{28A0092B-C50C-407E-A947-70E740481C1C}">
              <a14:useLocalDpi xmlns:a14="http://schemas.microsoft.com/office/drawing/2010/main" val="0"/>
            </a:ext>
          </a:extLst>
        </a:blip>
        <a:stretch>
          <a:fillRect/>
        </a:stretch>
      </xdr:blipFill>
      <xdr:spPr>
        <a:xfrm>
          <a:off x="16375063" y="69024500"/>
          <a:ext cx="304800" cy="1000125"/>
        </a:xfrm>
        <a:prstGeom prst="rect">
          <a:avLst/>
        </a:prstGeom>
      </xdr:spPr>
    </xdr:pic>
    <xdr:clientData/>
  </xdr:twoCellAnchor>
  <xdr:twoCellAnchor editAs="oneCell">
    <xdr:from>
      <xdr:col>10</xdr:col>
      <xdr:colOff>0</xdr:colOff>
      <xdr:row>57</xdr:row>
      <xdr:rowOff>0</xdr:rowOff>
    </xdr:from>
    <xdr:to>
      <xdr:col>10</xdr:col>
      <xdr:colOff>304800</xdr:colOff>
      <xdr:row>57</xdr:row>
      <xdr:rowOff>1000125</xdr:rowOff>
    </xdr:to>
    <xdr:pic>
      <xdr:nvPicPr>
        <xdr:cNvPr id="49" name="48 Imagen"/>
        <xdr:cNvPicPr>
          <a:picLocks noChangeAspect="1"/>
        </xdr:cNvPicPr>
      </xdr:nvPicPr>
      <xdr:blipFill>
        <a:blip xmlns:r="http://schemas.openxmlformats.org/officeDocument/2006/relationships" r:embed="rId44">
          <a:extLst>
            <a:ext uri="{28A0092B-C50C-407E-A947-70E740481C1C}">
              <a14:useLocalDpi xmlns:a14="http://schemas.microsoft.com/office/drawing/2010/main" val="0"/>
            </a:ext>
          </a:extLst>
        </a:blip>
        <a:stretch>
          <a:fillRect/>
        </a:stretch>
      </xdr:blipFill>
      <xdr:spPr>
        <a:xfrm>
          <a:off x="16375063" y="70929500"/>
          <a:ext cx="304800" cy="1000125"/>
        </a:xfrm>
        <a:prstGeom prst="rect">
          <a:avLst/>
        </a:prstGeom>
      </xdr:spPr>
    </xdr:pic>
    <xdr:clientData/>
  </xdr:twoCellAnchor>
  <xdr:twoCellAnchor editAs="oneCell">
    <xdr:from>
      <xdr:col>10</xdr:col>
      <xdr:colOff>0</xdr:colOff>
      <xdr:row>58</xdr:row>
      <xdr:rowOff>0</xdr:rowOff>
    </xdr:from>
    <xdr:to>
      <xdr:col>10</xdr:col>
      <xdr:colOff>304800</xdr:colOff>
      <xdr:row>58</xdr:row>
      <xdr:rowOff>990600</xdr:rowOff>
    </xdr:to>
    <xdr:pic>
      <xdr:nvPicPr>
        <xdr:cNvPr id="50" name="49 Imagen"/>
        <xdr:cNvPicPr>
          <a:picLocks noChangeAspect="1"/>
        </xdr:cNvPicPr>
      </xdr:nvPicPr>
      <xdr:blipFill>
        <a:blip xmlns:r="http://schemas.openxmlformats.org/officeDocument/2006/relationships" r:embed="rId45">
          <a:extLst>
            <a:ext uri="{28A0092B-C50C-407E-A947-70E740481C1C}">
              <a14:useLocalDpi xmlns:a14="http://schemas.microsoft.com/office/drawing/2010/main" val="0"/>
            </a:ext>
          </a:extLst>
        </a:blip>
        <a:stretch>
          <a:fillRect/>
        </a:stretch>
      </xdr:blipFill>
      <xdr:spPr>
        <a:xfrm>
          <a:off x="16375063" y="72834500"/>
          <a:ext cx="304800" cy="990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H1" zoomScale="120" zoomScaleNormal="120" zoomScalePageLayoutView="140" workbookViewId="0">
      <pane ySplit="9" topLeftCell="A10" activePane="bottomLeft" state="frozen"/>
      <selection pane="bottomLeft" activeCell="K59" sqref="K59"/>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M7A</v>
      </c>
    </row>
    <row r="2" spans="1:16" ht="15.75" x14ac:dyDescent="0.25">
      <c r="A2" s="1"/>
      <c r="B2" s="3" t="s">
        <v>121</v>
      </c>
      <c r="C2" s="83" t="s">
        <v>21</v>
      </c>
      <c r="D2" s="84"/>
      <c r="F2" s="76" t="s">
        <v>0</v>
      </c>
      <c r="G2" s="77"/>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5">
        <v>11</v>
      </c>
      <c r="D3" s="86"/>
      <c r="F3" s="78"/>
      <c r="G3" s="79"/>
      <c r="H3" s="58"/>
      <c r="I3" s="38"/>
      <c r="J3" s="14"/>
      <c r="L3" s="2" t="s">
        <v>154</v>
      </c>
      <c r="M3" s="2" t="str">
        <f ca="1">IF($N3&lt;COUNTIF('Definición técnica de imagenes'!$A$3:$A$102,$G$5),OFFSET('Definición técnica de imagenes'!$A$1,MATCH($G$5,'Definición técnica de imagenes'!$A$1:$A$104,0)-1+$N3,1,1,1),"")</f>
        <v>Respuesta</v>
      </c>
      <c r="N3" s="2">
        <v>1</v>
      </c>
      <c r="O3" s="2" t="str">
        <f>'Definición técnica de imagenes'!A4</f>
        <v>M5A</v>
      </c>
    </row>
    <row r="4" spans="1:16" ht="16.5" x14ac:dyDescent="0.3">
      <c r="A4" s="1"/>
      <c r="B4" s="4" t="s">
        <v>54</v>
      </c>
      <c r="C4" s="85" t="s">
        <v>187</v>
      </c>
      <c r="D4" s="86"/>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7"/>
      <c r="D5" s="88"/>
      <c r="E5" s="5"/>
      <c r="F5" s="37" t="str">
        <f>IF(G4="Recurso","Motor del recurso","")</f>
        <v>Motor del recurso</v>
      </c>
      <c r="G5" s="61" t="s">
        <v>58</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2"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0" t="s">
        <v>62</v>
      </c>
      <c r="G8" s="81"/>
      <c r="H8" s="81"/>
      <c r="I8" s="82"/>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M7A</v>
      </c>
      <c r="F9" s="57" t="s">
        <v>61</v>
      </c>
      <c r="G9" s="57" t="s">
        <v>59</v>
      </c>
      <c r="H9" s="57" t="s">
        <v>60</v>
      </c>
      <c r="I9" s="57" t="s">
        <v>114</v>
      </c>
      <c r="J9" s="18" t="s">
        <v>6</v>
      </c>
      <c r="K9" s="19" t="s">
        <v>7</v>
      </c>
      <c r="O9" s="2" t="str">
        <f>'Definición técnica de imagenes'!A11</f>
        <v>M10B</v>
      </c>
    </row>
    <row r="10" spans="1:16" s="11" customFormat="1" ht="15" x14ac:dyDescent="0.25">
      <c r="A10" s="12" t="str">
        <f>IF(OR(B10&lt;&gt;"",J10&lt;&gt;""),"IMG01","")</f>
        <v>IMG01</v>
      </c>
      <c r="B10" s="62">
        <v>82853131</v>
      </c>
      <c r="C10" s="20" t="str">
        <f t="shared" ref="C10:C41" si="0">IF(OR(B10&lt;&gt;"",J10&lt;&gt;""),IF($G$4="Recurso",CONCATENATE($G$4," ",$G$5),$G$4),"")</f>
        <v>Recurso M7A</v>
      </c>
      <c r="D10" s="63" t="s">
        <v>189</v>
      </c>
      <c r="E10" s="63" t="s">
        <v>155</v>
      </c>
      <c r="F10" s="13" t="str">
        <f t="shared" ref="F10" ca="1" si="1">IF(OR(B10&lt;&gt;"",J10&lt;&gt;""),CONCATENATE($C$7,"_",$A10,IF($G$4="Cuaderno de Estudio","_small",CONCATENATE(IF(I10="","","n"),IF(LEFT($G$5,1)="F",".jpg",".png")))),"")</f>
        <v>MA_11_01_REC2_CO_IMG01n.png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MA_11_01_REC2_CO_IMG01a.png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107" t="s">
        <v>190</v>
      </c>
      <c r="K10" s="64" t="s">
        <v>191</v>
      </c>
      <c r="O10" s="2" t="str">
        <f>'Definición técnica de imagenes'!A12</f>
        <v>M12D</v>
      </c>
    </row>
    <row r="11" spans="1:16" s="11" customFormat="1" ht="24.95" customHeight="1" x14ac:dyDescent="0.25">
      <c r="A11" s="12" t="str">
        <f t="shared" ref="A11:A18" si="3">IF(OR(B11&lt;&gt;"",J11&lt;&gt;""),CONCATENATE(LEFT(A10,3),IF(MID(A10,4,2)+1&lt;10,CONCATENATE("0",MID(A10,4,2)+1))),"")</f>
        <v>IMG02</v>
      </c>
      <c r="B11" s="62" t="s">
        <v>192</v>
      </c>
      <c r="C11" s="20" t="str">
        <f t="shared" si="0"/>
        <v>Recurso M7A</v>
      </c>
      <c r="D11" s="63" t="s">
        <v>189</v>
      </c>
      <c r="E11" s="63" t="s">
        <v>67</v>
      </c>
      <c r="F11" s="13" t="str">
        <f t="shared" ref="F11:F74" ca="1" si="4">IF(OR(B11&lt;&gt;"",J11&lt;&gt;""),CONCATENATE($C$7,"_",$A11,IF($G$4="Cuaderno de Estudio","_small",CONCATENATE(IF(I11="","","n"),IF(LEFT($G$5,1)="F",".jpg",".png")))),"")</f>
        <v>MA_11_01_REC2_CO_IMG02.png</v>
      </c>
      <c r="G11" s="13" t="str">
        <f ca="1">IF($F11&lt;&gt;"",IF($G$4="Recurso",VLOOKUP($E11,OFFSET('Definición técnica de imagenes'!$A$1,MATCH($G$5,'Definición técnica de imagenes'!$A$1:$A$104,0)-1,1,COUNTIF('Definición técnica de imagenes'!$A$3:$A$102,$G$5),5),5,FALSE),'Definición técnica de imagenes'!$F$16),"")</f>
        <v>110 x 110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v>2</v>
      </c>
      <c r="K11" s="65"/>
      <c r="O11" s="2" t="str">
        <f>'Definición técnica de imagenes'!A13</f>
        <v>M101</v>
      </c>
    </row>
    <row r="12" spans="1:16" s="11" customFormat="1" ht="24.95" customHeight="1" x14ac:dyDescent="0.25">
      <c r="A12" s="12" t="str">
        <f t="shared" si="3"/>
        <v>IMG03</v>
      </c>
      <c r="B12" s="62" t="s">
        <v>192</v>
      </c>
      <c r="C12" s="20" t="str">
        <f t="shared" si="0"/>
        <v>Recurso M7A</v>
      </c>
      <c r="D12" s="63" t="s">
        <v>189</v>
      </c>
      <c r="E12" s="63" t="s">
        <v>67</v>
      </c>
      <c r="F12" s="13" t="str">
        <f t="shared" ca="1" si="4"/>
        <v>MA_11_01_REC2_CO_IMG03.png</v>
      </c>
      <c r="G12" s="13" t="str">
        <f ca="1">IF($F12&lt;&gt;"",IF($G$4="Recurso",VLOOKUP($E12,OFFSET('Definición técnica de imagenes'!$A$1,MATCH($G$5,'Definición técnica de imagenes'!$A$1:$A$104,0)-1,1,COUNTIF('Definición técnica de imagenes'!$A$3:$A$102,$G$5),5),5,FALSE),'Definición técnica de imagenes'!$F$16),"")</f>
        <v>110 x 110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v>3</v>
      </c>
      <c r="K12" s="64"/>
      <c r="O12" s="2" t="str">
        <f>'Definición técnica de imagenes'!A18</f>
        <v>Diaporama F1</v>
      </c>
    </row>
    <row r="13" spans="1:16" s="11" customFormat="1" ht="24.95" customHeight="1" x14ac:dyDescent="0.25">
      <c r="A13" s="12" t="str">
        <f t="shared" si="3"/>
        <v>IMG04</v>
      </c>
      <c r="B13" s="62" t="s">
        <v>192</v>
      </c>
      <c r="C13" s="20" t="str">
        <f t="shared" si="0"/>
        <v>Recurso M7A</v>
      </c>
      <c r="D13" s="63" t="s">
        <v>189</v>
      </c>
      <c r="E13" s="63" t="s">
        <v>67</v>
      </c>
      <c r="F13" s="13" t="str">
        <f t="shared" ca="1" si="4"/>
        <v>MA_11_01_REC2_CO_IMG04.png</v>
      </c>
      <c r="G13" s="13" t="str">
        <f ca="1">IF($F13&lt;&gt;"",IF($G$4="Recurso",VLOOKUP($E13,OFFSET('Definición técnica de imagenes'!$A$1,MATCH($G$5,'Definición técnica de imagenes'!$A$1:$A$104,0)-1,1,COUNTIF('Definición técnica de imagenes'!$A$3:$A$102,$G$5),5),5,FALSE),'Definición técnica de imagenes'!$F$16),"")</f>
        <v>110 x 110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v>4</v>
      </c>
      <c r="K13" s="64"/>
      <c r="O13" s="2" t="str">
        <f>'Definición técnica de imagenes'!A19</f>
        <v>F4</v>
      </c>
    </row>
    <row r="14" spans="1:16" s="11" customFormat="1" ht="24.95" customHeight="1" x14ac:dyDescent="0.25">
      <c r="A14" s="12" t="str">
        <f t="shared" si="3"/>
        <v>IMG05</v>
      </c>
      <c r="B14" s="62" t="s">
        <v>192</v>
      </c>
      <c r="C14" s="20" t="str">
        <f t="shared" si="0"/>
        <v>Recurso M7A</v>
      </c>
      <c r="D14" s="63" t="s">
        <v>189</v>
      </c>
      <c r="E14" s="63" t="s">
        <v>67</v>
      </c>
      <c r="F14" s="13" t="str">
        <f t="shared" ca="1" si="4"/>
        <v>MA_11_01_REC2_CO_IMG05.png</v>
      </c>
      <c r="G14" s="13" t="str">
        <f ca="1">IF($F14&lt;&gt;"",IF($G$4="Recurso",VLOOKUP($E14,OFFSET('Definición técnica de imagenes'!$A$1,MATCH($G$5,'Definición técnica de imagenes'!$A$1:$A$104,0)-1,1,COUNTIF('Definición técnica de imagenes'!$A$3:$A$102,$G$5),5),5,FALSE),'Definición técnica de imagenes'!$F$16),"")</f>
        <v>110 x 110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v>5</v>
      </c>
      <c r="K14" s="64"/>
      <c r="O14" s="2" t="str">
        <f>'Definición técnica de imagenes'!A22</f>
        <v>F6</v>
      </c>
    </row>
    <row r="15" spans="1:16" s="11" customFormat="1" ht="99.95" customHeight="1" x14ac:dyDescent="0.25">
      <c r="A15" s="12" t="str">
        <f t="shared" si="3"/>
        <v>IMG06</v>
      </c>
      <c r="B15" s="62" t="s">
        <v>192</v>
      </c>
      <c r="C15" s="20" t="str">
        <f t="shared" si="0"/>
        <v>Recurso M7A</v>
      </c>
      <c r="D15" s="63" t="s">
        <v>189</v>
      </c>
      <c r="E15" s="63" t="s">
        <v>155</v>
      </c>
      <c r="F15" s="13" t="str">
        <f t="shared" ca="1" si="4"/>
        <v>MA_11_01_REC2_CO_IMG06n.png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MA_11_01_REC2_CO_IMG06a.png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108" t="s">
        <v>193</v>
      </c>
      <c r="K15" s="66"/>
      <c r="O15" s="2" t="str">
        <f>'Definición técnica de imagenes'!A24</f>
        <v>F6B</v>
      </c>
    </row>
    <row r="16" spans="1:16" s="11" customFormat="1" ht="27" x14ac:dyDescent="0.3">
      <c r="A16" s="12" t="str">
        <f t="shared" si="3"/>
        <v>IMG07</v>
      </c>
      <c r="B16" s="62" t="s">
        <v>192</v>
      </c>
      <c r="C16" s="20" t="str">
        <f t="shared" si="0"/>
        <v>Recurso M7A</v>
      </c>
      <c r="D16" s="63" t="s">
        <v>189</v>
      </c>
      <c r="E16" s="63" t="s">
        <v>67</v>
      </c>
      <c r="F16" s="13" t="str">
        <f t="shared" ca="1" si="4"/>
        <v>MA_11_01_REC2_CO_IMG07.png</v>
      </c>
      <c r="G16" s="13" t="str">
        <f ca="1">IF($F16&lt;&gt;"",IF($G$4="Recurso",VLOOKUP($E16,OFFSET('Definición técnica de imagenes'!$A$1,MATCH($G$5,'Definición técnica de imagenes'!$A$1:$A$104,0)-1,1,COUNTIF('Definición técnica de imagenes'!$A$3:$A$102,$G$5),5),5,FALSE),'Definición técnica de imagenes'!$F$16),"")</f>
        <v>110 x 110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v>3</v>
      </c>
      <c r="K16" s="68"/>
      <c r="O16" s="2" t="str">
        <f>'Definición técnica de imagenes'!A25</f>
        <v>F7</v>
      </c>
    </row>
    <row r="17" spans="1:15" s="11" customFormat="1" ht="27" x14ac:dyDescent="0.25">
      <c r="A17" s="12" t="str">
        <f t="shared" si="3"/>
        <v>IMG08</v>
      </c>
      <c r="B17" s="62" t="s">
        <v>192</v>
      </c>
      <c r="C17" s="20" t="str">
        <f t="shared" si="0"/>
        <v>Recurso M7A</v>
      </c>
      <c r="D17" s="63" t="s">
        <v>189</v>
      </c>
      <c r="E17" s="63" t="s">
        <v>67</v>
      </c>
      <c r="F17" s="13" t="str">
        <f t="shared" ca="1" si="4"/>
        <v>MA_11_01_REC2_CO_IMG08.png</v>
      </c>
      <c r="G17" s="13" t="str">
        <f ca="1">IF($F17&lt;&gt;"",IF($G$4="Recurso",VLOOKUP($E17,OFFSET('Definición técnica de imagenes'!$A$1,MATCH($G$5,'Definición técnica de imagenes'!$A$1:$A$104,0)-1,1,COUNTIF('Definición técnica de imagenes'!$A$3:$A$102,$G$5),5),5,FALSE),'Definición técnica de imagenes'!$F$16),"")</f>
        <v>110 x 110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v>12</v>
      </c>
      <c r="K17" s="66"/>
      <c r="O17" s="2" t="str">
        <f>'Definición técnica de imagenes'!A27</f>
        <v>F7B</v>
      </c>
    </row>
    <row r="18" spans="1:15" s="11" customFormat="1" ht="99.95" customHeight="1" x14ac:dyDescent="0.25">
      <c r="A18" s="12" t="str">
        <f t="shared" si="3"/>
        <v>IMG09</v>
      </c>
      <c r="B18" s="62" t="s">
        <v>192</v>
      </c>
      <c r="C18" s="20" t="str">
        <f t="shared" si="0"/>
        <v>Recurso M7A</v>
      </c>
      <c r="D18" s="63" t="s">
        <v>189</v>
      </c>
      <c r="E18" s="63" t="s">
        <v>67</v>
      </c>
      <c r="F18" s="13" t="str">
        <f t="shared" ca="1" si="4"/>
        <v>MA_11_01_REC2_CO_IMG09.png</v>
      </c>
      <c r="G18" s="13" t="str">
        <f ca="1">IF($F18&lt;&gt;"",IF($G$4="Recurso",VLOOKUP($E18,OFFSET('Definición técnica de imagenes'!$A$1,MATCH($G$5,'Definición técnica de imagenes'!$A$1:$A$104,0)-1,1,COUNTIF('Definición técnica de imagenes'!$A$3:$A$102,$G$5),5),5,FALSE),'Definición técnica de imagenes'!$F$16),"")</f>
        <v>110 x 110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109" t="s">
        <v>194</v>
      </c>
      <c r="K18" s="66"/>
      <c r="O18" s="2" t="str">
        <f>'Definición técnica de imagenes'!A30</f>
        <v>F8</v>
      </c>
    </row>
    <row r="19" spans="1:15" s="11" customFormat="1" ht="99.95" customHeight="1" x14ac:dyDescent="0.3">
      <c r="A19" s="12" t="str">
        <f t="shared" ref="A19:A50" si="6">IF(OR(B19&lt;&gt;"",J19&lt;&gt;""),CONCATENATE(LEFT(A18,3),IF(MID(A18,4,2)+1&lt;10,CONCATENATE("0",MID(A18,4,2)+1),MID(A18,4,2)+1)),"")</f>
        <v>IMG10</v>
      </c>
      <c r="B19" s="62" t="s">
        <v>192</v>
      </c>
      <c r="C19" s="20" t="str">
        <f t="shared" si="0"/>
        <v>Recurso M7A</v>
      </c>
      <c r="D19" s="63" t="s">
        <v>189</v>
      </c>
      <c r="E19" s="63" t="s">
        <v>67</v>
      </c>
      <c r="F19" s="13" t="str">
        <f t="shared" ca="1" si="4"/>
        <v>MA_11_01_REC2_CO_IMG10.png</v>
      </c>
      <c r="G19" s="13" t="str">
        <f ca="1">IF($F19&lt;&gt;"",IF($G$4="Recurso",VLOOKUP($E19,OFFSET('Definición técnica de imagenes'!$A$1,MATCH($G$5,'Definición técnica de imagenes'!$A$1:$A$104,0)-1,1,COUNTIF('Definición técnica de imagenes'!$A$3:$A$102,$G$5),5),5,FALSE),'Definición técnica de imagenes'!$F$16),"")</f>
        <v>110 x 110 px</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t="s">
        <v>195</v>
      </c>
      <c r="K19" s="68"/>
      <c r="O19" s="2" t="str">
        <f>'Definición técnica de imagenes'!A31</f>
        <v>F10</v>
      </c>
    </row>
    <row r="20" spans="1:15" s="11" customFormat="1" ht="200.1" customHeight="1" x14ac:dyDescent="0.25">
      <c r="A20" s="12" t="str">
        <f t="shared" si="6"/>
        <v>IMG11</v>
      </c>
      <c r="B20" s="62" t="s">
        <v>192</v>
      </c>
      <c r="C20" s="20" t="str">
        <f t="shared" si="0"/>
        <v>Recurso M7A</v>
      </c>
      <c r="D20" s="63" t="s">
        <v>189</v>
      </c>
      <c r="E20" s="63" t="s">
        <v>155</v>
      </c>
      <c r="F20" s="13" t="str">
        <f t="shared" ca="1" si="4"/>
        <v>MA_11_01_REC2_CO_IMG11n.png</v>
      </c>
      <c r="G20" s="13" t="str">
        <f ca="1">IF($F20&lt;&gt;"",IF($G$4="Recurso",VLOOKUP($E20,OFFSET('Definición técnica de imagenes'!$A$1,MATCH($G$5,'Definición técnica de imagenes'!$A$1:$A$104,0)-1,1,COUNTIF('Definición técnica de imagenes'!$A$3:$A$102,$G$5),5),5,FALSE),'Definición técnica de imagenes'!$F$16),"")</f>
        <v>286 x 286 px</v>
      </c>
      <c r="H20" s="13" t="str">
        <f t="shared" ca="1" si="5"/>
        <v>MA_11_01_REC2_CO_IMG11a.png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500 x 500 px</v>
      </c>
      <c r="J20" s="108" t="s">
        <v>196</v>
      </c>
      <c r="K20" s="66"/>
      <c r="O20" s="2" t="str">
        <f>'Definición técnica de imagenes'!A32</f>
        <v>F10B</v>
      </c>
    </row>
    <row r="21" spans="1:15" s="11" customFormat="1" ht="99.95" customHeight="1" x14ac:dyDescent="0.25">
      <c r="A21" s="12" t="str">
        <f t="shared" si="6"/>
        <v>IMG12</v>
      </c>
      <c r="B21" s="62" t="s">
        <v>192</v>
      </c>
      <c r="C21" s="20" t="str">
        <f t="shared" si="0"/>
        <v>Recurso M7A</v>
      </c>
      <c r="D21" s="63" t="s">
        <v>189</v>
      </c>
      <c r="E21" s="63" t="s">
        <v>67</v>
      </c>
      <c r="F21" s="13" t="str">
        <f t="shared" ca="1" si="4"/>
        <v>MA_11_01_REC2_CO_IMG12.png</v>
      </c>
      <c r="G21" s="13" t="str">
        <f ca="1">IF($F21&lt;&gt;"",IF($G$4="Recurso",VLOOKUP($E21,OFFSET('Definición técnica de imagenes'!$A$1,MATCH($G$5,'Definición técnica de imagenes'!$A$1:$A$104,0)-1,1,COUNTIF('Definición técnica de imagenes'!$A$3:$A$102,$G$5),5),5,FALSE),'Definición técnica de imagenes'!$F$16),"")</f>
        <v>110 x 110 px</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108" t="s">
        <v>197</v>
      </c>
      <c r="K21" s="66"/>
      <c r="O21" s="2" t="str">
        <f>'Definición técnica de imagenes'!A33</f>
        <v>F11</v>
      </c>
    </row>
    <row r="22" spans="1:15" s="11" customFormat="1" ht="99.95" customHeight="1" x14ac:dyDescent="0.25">
      <c r="A22" s="12" t="str">
        <f t="shared" si="6"/>
        <v>IMG13</v>
      </c>
      <c r="B22" s="62" t="s">
        <v>192</v>
      </c>
      <c r="C22" s="20" t="str">
        <f t="shared" si="0"/>
        <v>Recurso M7A</v>
      </c>
      <c r="D22" s="63" t="s">
        <v>189</v>
      </c>
      <c r="E22" s="63" t="s">
        <v>67</v>
      </c>
      <c r="F22" s="13" t="str">
        <f t="shared" ca="1" si="4"/>
        <v>MA_11_01_REC2_CO_IMG13.png</v>
      </c>
      <c r="G22" s="13" t="str">
        <f ca="1">IF($F22&lt;&gt;"",IF($G$4="Recurso",VLOOKUP($E22,OFFSET('Definición técnica de imagenes'!$A$1,MATCH($G$5,'Definición técnica de imagenes'!$A$1:$A$104,0)-1,1,COUNTIF('Definición técnica de imagenes'!$A$3:$A$102,$G$5),5),5,FALSE),'Definición técnica de imagenes'!$F$16),"")</f>
        <v>110 x 110 px</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110" t="s">
        <v>198</v>
      </c>
      <c r="K22" s="69"/>
      <c r="O22" s="2" t="str">
        <f>'Definición técnica de imagenes'!A34</f>
        <v>F12</v>
      </c>
    </row>
    <row r="23" spans="1:15" s="11" customFormat="1" ht="99.95" customHeight="1" x14ac:dyDescent="0.25">
      <c r="A23" s="12" t="str">
        <f t="shared" si="6"/>
        <v>IMG14</v>
      </c>
      <c r="B23" s="62" t="s">
        <v>192</v>
      </c>
      <c r="C23" s="20" t="str">
        <f t="shared" si="0"/>
        <v>Recurso M7A</v>
      </c>
      <c r="D23" s="63" t="s">
        <v>189</v>
      </c>
      <c r="E23" s="63" t="s">
        <v>67</v>
      </c>
      <c r="F23" s="13" t="str">
        <f t="shared" ca="1" si="4"/>
        <v>MA_11_01_REC2_CO_IMG14.png</v>
      </c>
      <c r="G23" s="13" t="str">
        <f ca="1">IF($F23&lt;&gt;"",IF($G$4="Recurso",VLOOKUP($E23,OFFSET('Definición técnica de imagenes'!$A$1,MATCH($G$5,'Definición técnica de imagenes'!$A$1:$A$104,0)-1,1,COUNTIF('Definición técnica de imagenes'!$A$3:$A$102,$G$5),5),5,FALSE),'Definición técnica de imagenes'!$F$16),"")</f>
        <v>110 x 110 px</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110" t="s">
        <v>199</v>
      </c>
      <c r="K23" s="64"/>
      <c r="O23" s="2" t="str">
        <f>'Definición técnica de imagenes'!A35</f>
        <v>F13</v>
      </c>
    </row>
    <row r="24" spans="1:15" s="11" customFormat="1" ht="99.95" customHeight="1" x14ac:dyDescent="0.25">
      <c r="A24" s="12" t="str">
        <f t="shared" si="6"/>
        <v>IMG15</v>
      </c>
      <c r="B24" s="62" t="s">
        <v>192</v>
      </c>
      <c r="C24" s="20" t="str">
        <f t="shared" si="0"/>
        <v>Recurso M7A</v>
      </c>
      <c r="D24" s="63" t="s">
        <v>189</v>
      </c>
      <c r="E24" s="63" t="s">
        <v>67</v>
      </c>
      <c r="F24" s="13" t="str">
        <f t="shared" ca="1" si="4"/>
        <v>MA_11_01_REC2_CO_IMG15.png</v>
      </c>
      <c r="G24" s="13" t="str">
        <f ca="1">IF($F24&lt;&gt;"",IF($G$4="Recurso",VLOOKUP($E24,OFFSET('Definición técnica de imagenes'!$A$1,MATCH($G$5,'Definición técnica de imagenes'!$A$1:$A$104,0)-1,1,COUNTIF('Definición técnica de imagenes'!$A$3:$A$102,$G$5),5),5,FALSE),'Definición técnica de imagenes'!$F$16),"")</f>
        <v>110 x 110 px</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110" t="s">
        <v>200</v>
      </c>
      <c r="K24" s="65"/>
      <c r="O24" s="2" t="str">
        <f>'Definición técnica de imagenes'!A37</f>
        <v>F13B</v>
      </c>
    </row>
    <row r="25" spans="1:15" s="11" customFormat="1" ht="99.95" customHeight="1" x14ac:dyDescent="0.25">
      <c r="A25" s="12" t="str">
        <f t="shared" si="6"/>
        <v>IMG16</v>
      </c>
      <c r="B25" s="62" t="s">
        <v>192</v>
      </c>
      <c r="C25" s="20" t="str">
        <f t="shared" si="0"/>
        <v>Recurso M7A</v>
      </c>
      <c r="D25" s="63" t="s">
        <v>189</v>
      </c>
      <c r="E25" s="63" t="s">
        <v>155</v>
      </c>
      <c r="F25" s="13" t="str">
        <f t="shared" ca="1" si="4"/>
        <v>MA_11_01_REC2_CO_IMG16n.png</v>
      </c>
      <c r="G25" s="13" t="str">
        <f ca="1">IF($F25&lt;&gt;"",IF($G$4="Recurso",VLOOKUP($E25,OFFSET('Definición técnica de imagenes'!$A$1,MATCH($G$5,'Definición técnica de imagenes'!$A$1:$A$104,0)-1,1,COUNTIF('Definición técnica de imagenes'!$A$3:$A$102,$G$5),5),5,FALSE),'Definición técnica de imagenes'!$F$16),"")</f>
        <v>286 x 286 px</v>
      </c>
      <c r="H25" s="13" t="str">
        <f t="shared" ca="1" si="5"/>
        <v>MA_11_01_REC2_CO_IMG16a.png</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500 x 500 px</v>
      </c>
      <c r="J25" s="108" t="s">
        <v>201</v>
      </c>
      <c r="K25" s="64"/>
    </row>
    <row r="26" spans="1:15" s="11" customFormat="1" ht="99.95" customHeight="1" x14ac:dyDescent="0.25">
      <c r="A26" s="12" t="str">
        <f t="shared" si="6"/>
        <v>IMG17</v>
      </c>
      <c r="B26" s="62" t="s">
        <v>192</v>
      </c>
      <c r="C26" s="20" t="str">
        <f t="shared" si="0"/>
        <v>Recurso M7A</v>
      </c>
      <c r="D26" s="63" t="s">
        <v>189</v>
      </c>
      <c r="E26" s="63" t="s">
        <v>67</v>
      </c>
      <c r="F26" s="13" t="str">
        <f t="shared" ca="1" si="4"/>
        <v>MA_11_01_REC2_CO_IMG17.png</v>
      </c>
      <c r="G26" s="13" t="str">
        <f ca="1">IF($F26&lt;&gt;"",IF($G$4="Recurso",VLOOKUP($E26,OFFSET('Definición técnica de imagenes'!$A$1,MATCH($G$5,'Definición técnica de imagenes'!$A$1:$A$104,0)-1,1,COUNTIF('Definición técnica de imagenes'!$A$3:$A$102,$G$5),5),5,FALSE),'Definición técnica de imagenes'!$F$16),"")</f>
        <v>110 x 110 px</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110" t="s">
        <v>202</v>
      </c>
      <c r="K26" s="64"/>
    </row>
    <row r="27" spans="1:15" s="11" customFormat="1" ht="99.95" customHeight="1" x14ac:dyDescent="0.25">
      <c r="A27" s="12" t="str">
        <f t="shared" si="6"/>
        <v>IMG18</v>
      </c>
      <c r="B27" s="62" t="s">
        <v>192</v>
      </c>
      <c r="C27" s="20" t="str">
        <f t="shared" si="0"/>
        <v>Recurso M7A</v>
      </c>
      <c r="D27" s="63" t="s">
        <v>189</v>
      </c>
      <c r="E27" s="63" t="s">
        <v>67</v>
      </c>
      <c r="F27" s="13" t="str">
        <f t="shared" ca="1" si="4"/>
        <v>MA_11_01_REC2_CO_IMG18.png</v>
      </c>
      <c r="G27" s="13" t="str">
        <f ca="1">IF($F27&lt;&gt;"",IF($G$4="Recurso",VLOOKUP($E27,OFFSET('Definición técnica de imagenes'!$A$1,MATCH($G$5,'Definición técnica de imagenes'!$A$1:$A$104,0)-1,1,COUNTIF('Definición técnica de imagenes'!$A$3:$A$102,$G$5),5),5,FALSE),'Definición técnica de imagenes'!$F$16),"")</f>
        <v>110 x 110 px</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108" t="s">
        <v>203</v>
      </c>
      <c r="K27" s="64"/>
      <c r="O27" s="2"/>
    </row>
    <row r="28" spans="1:15" s="11" customFormat="1" ht="99.95" customHeight="1" x14ac:dyDescent="0.25">
      <c r="A28" s="12" t="str">
        <f t="shared" si="6"/>
        <v>IMG19</v>
      </c>
      <c r="B28" s="62" t="s">
        <v>192</v>
      </c>
      <c r="C28" s="20" t="str">
        <f t="shared" si="0"/>
        <v>Recurso M7A</v>
      </c>
      <c r="D28" s="63" t="s">
        <v>189</v>
      </c>
      <c r="E28" s="63" t="s">
        <v>67</v>
      </c>
      <c r="F28" s="13" t="str">
        <f t="shared" ca="1" si="4"/>
        <v>MA_11_01_REC2_CO_IMG19.png</v>
      </c>
      <c r="G28" s="13" t="str">
        <f ca="1">IF($F28&lt;&gt;"",IF($G$4="Recurso",VLOOKUP($E28,OFFSET('Definición técnica de imagenes'!$A$1,MATCH($G$5,'Definición técnica de imagenes'!$A$1:$A$104,0)-1,1,COUNTIF('Definición técnica de imagenes'!$A$3:$A$102,$G$5),5),5,FALSE),'Definición técnica de imagenes'!$F$16),"")</f>
        <v>110 x 110 px</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110" t="s">
        <v>204</v>
      </c>
      <c r="K28" s="64"/>
    </row>
    <row r="29" spans="1:15" s="11" customFormat="1" ht="99.95" customHeight="1" x14ac:dyDescent="0.25">
      <c r="A29" s="12" t="str">
        <f t="shared" si="6"/>
        <v>IMG20</v>
      </c>
      <c r="B29" s="62" t="s">
        <v>192</v>
      </c>
      <c r="C29" s="20" t="str">
        <f t="shared" si="0"/>
        <v>Recurso M7A</v>
      </c>
      <c r="D29" s="63" t="s">
        <v>189</v>
      </c>
      <c r="E29" s="63" t="s">
        <v>67</v>
      </c>
      <c r="F29" s="13" t="str">
        <f t="shared" ca="1" si="4"/>
        <v>MA_11_01_REC2_CO_IMG20.png</v>
      </c>
      <c r="G29" s="13" t="str">
        <f ca="1">IF($F29&lt;&gt;"",IF($G$4="Recurso",VLOOKUP($E29,OFFSET('Definición técnica de imagenes'!$A$1,MATCH($G$5,'Definición técnica de imagenes'!$A$1:$A$104,0)-1,1,COUNTIF('Definición técnica de imagenes'!$A$3:$A$102,$G$5),5),5,FALSE),'Definición técnica de imagenes'!$F$16),"")</f>
        <v>110 x 110 px</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110" t="s">
        <v>205</v>
      </c>
      <c r="K29" s="64"/>
    </row>
    <row r="30" spans="1:15" s="11" customFormat="1" ht="99.95" customHeight="1" x14ac:dyDescent="0.25">
      <c r="A30" s="12" t="str">
        <f t="shared" si="6"/>
        <v>IMG21</v>
      </c>
      <c r="B30" s="62">
        <v>88490350</v>
      </c>
      <c r="C30" s="20" t="str">
        <f t="shared" si="0"/>
        <v>Recurso M7A</v>
      </c>
      <c r="D30" s="63" t="s">
        <v>189</v>
      </c>
      <c r="E30" s="63" t="s">
        <v>155</v>
      </c>
      <c r="F30" s="13" t="str">
        <f t="shared" ca="1" si="4"/>
        <v>MA_11_01_REC2_CO_IMG21n.png</v>
      </c>
      <c r="G30" s="13" t="str">
        <f ca="1">IF($F30&lt;&gt;"",IF($G$4="Recurso",VLOOKUP($E30,OFFSET('Definición técnica de imagenes'!$A$1,MATCH($G$5,'Definición técnica de imagenes'!$A$1:$A$104,0)-1,1,COUNTIF('Definición técnica de imagenes'!$A$3:$A$102,$G$5),5),5,FALSE),'Definición técnica de imagenes'!$F$16),"")</f>
        <v>286 x 286 px</v>
      </c>
      <c r="H30" s="13" t="str">
        <f t="shared" ca="1" si="5"/>
        <v>MA_11_01_REC2_CO_IMG21a.png</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500 x 500 px</v>
      </c>
      <c r="J30" s="107" t="s">
        <v>206</v>
      </c>
      <c r="K30" s="64" t="s">
        <v>191</v>
      </c>
    </row>
    <row r="31" spans="1:15" s="11" customFormat="1" ht="99.95" customHeight="1" x14ac:dyDescent="0.25">
      <c r="A31" s="12" t="str">
        <f t="shared" si="6"/>
        <v>IMG22</v>
      </c>
      <c r="B31" s="62" t="s">
        <v>192</v>
      </c>
      <c r="C31" s="20" t="str">
        <f t="shared" si="0"/>
        <v>Recurso M7A</v>
      </c>
      <c r="D31" s="63" t="s">
        <v>189</v>
      </c>
      <c r="E31" s="63" t="s">
        <v>67</v>
      </c>
      <c r="F31" s="13" t="str">
        <f t="shared" ca="1" si="4"/>
        <v>MA_11_01_REC2_CO_IMG22.png</v>
      </c>
      <c r="G31" s="13" t="str">
        <f ca="1">IF($F31&lt;&gt;"",IF($G$4="Recurso",VLOOKUP($E31,OFFSET('Definición técnica de imagenes'!$A$1,MATCH($G$5,'Definición técnica de imagenes'!$A$1:$A$104,0)-1,1,COUNTIF('Definición técnica de imagenes'!$A$3:$A$102,$G$5),5),5,FALSE),'Definición técnica de imagenes'!$F$16),"")</f>
        <v>110 x 110 px</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v>16</v>
      </c>
      <c r="K31" s="64"/>
    </row>
    <row r="32" spans="1:15" s="11" customFormat="1" ht="99.95" customHeight="1" x14ac:dyDescent="0.25">
      <c r="A32" s="12" t="str">
        <f t="shared" si="6"/>
        <v>IMG23</v>
      </c>
      <c r="B32" s="62" t="s">
        <v>192</v>
      </c>
      <c r="C32" s="20" t="str">
        <f t="shared" si="0"/>
        <v>Recurso M7A</v>
      </c>
      <c r="D32" s="63" t="s">
        <v>189</v>
      </c>
      <c r="E32" s="63" t="s">
        <v>67</v>
      </c>
      <c r="F32" s="13" t="str">
        <f t="shared" ca="1" si="4"/>
        <v>MA_11_01_REC2_CO_IMG23.png</v>
      </c>
      <c r="G32" s="13" t="str">
        <f ca="1">IF($F32&lt;&gt;"",IF($G$4="Recurso",VLOOKUP($E32,OFFSET('Definición técnica de imagenes'!$A$1,MATCH($G$5,'Definición técnica de imagenes'!$A$1:$A$104,0)-1,1,COUNTIF('Definición técnica de imagenes'!$A$3:$A$102,$G$5),5),5,FALSE),'Definición técnica de imagenes'!$F$16),"")</f>
        <v>110 x 110 px</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v>18</v>
      </c>
      <c r="K32" s="64"/>
    </row>
    <row r="33" spans="1:15" s="11" customFormat="1" ht="99.95" customHeight="1" x14ac:dyDescent="0.25">
      <c r="A33" s="12" t="str">
        <f t="shared" si="6"/>
        <v>IMG24</v>
      </c>
      <c r="B33" s="62" t="s">
        <v>192</v>
      </c>
      <c r="C33" s="20" t="str">
        <f t="shared" si="0"/>
        <v>Recurso M7A</v>
      </c>
      <c r="D33" s="63" t="s">
        <v>189</v>
      </c>
      <c r="E33" s="63" t="s">
        <v>67</v>
      </c>
      <c r="F33" s="13" t="str">
        <f t="shared" ca="1" si="4"/>
        <v>MA_11_01_REC2_CO_IMG24.png</v>
      </c>
      <c r="G33" s="13" t="str">
        <f ca="1">IF($F33&lt;&gt;"",IF($G$4="Recurso",VLOOKUP($E33,OFFSET('Definición técnica de imagenes'!$A$1,MATCH($G$5,'Definición técnica de imagenes'!$A$1:$A$104,0)-1,1,COUNTIF('Definición técnica de imagenes'!$A$3:$A$102,$G$5),5),5,FALSE),'Definición técnica de imagenes'!$F$16),"")</f>
        <v>110 x 110 px</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v>17</v>
      </c>
      <c r="K33" s="64"/>
    </row>
    <row r="34" spans="1:15" s="11" customFormat="1" ht="99.95" customHeight="1" x14ac:dyDescent="0.25">
      <c r="A34" s="12" t="str">
        <f t="shared" si="6"/>
        <v>IMG25</v>
      </c>
      <c r="B34" s="62" t="s">
        <v>192</v>
      </c>
      <c r="C34" s="20" t="str">
        <f t="shared" si="0"/>
        <v>Recurso M7A</v>
      </c>
      <c r="D34" s="63" t="s">
        <v>189</v>
      </c>
      <c r="E34" s="63" t="s">
        <v>67</v>
      </c>
      <c r="F34" s="13" t="str">
        <f t="shared" ca="1" si="4"/>
        <v>MA_11_01_REC2_CO_IMG25.png</v>
      </c>
      <c r="G34" s="13" t="str">
        <f ca="1">IF($F34&lt;&gt;"",IF($G$4="Recurso",VLOOKUP($E34,OFFSET('Definición técnica de imagenes'!$A$1,MATCH($G$5,'Definición técnica de imagenes'!$A$1:$A$104,0)-1,1,COUNTIF('Definición técnica de imagenes'!$A$3:$A$102,$G$5),5),5,FALSE),'Definición técnica de imagenes'!$F$16),"")</f>
        <v>110 x 110 px</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v>2</v>
      </c>
      <c r="K34" s="64"/>
      <c r="O34" s="2"/>
    </row>
    <row r="35" spans="1:15" s="11" customFormat="1" ht="249.95" customHeight="1" x14ac:dyDescent="0.25">
      <c r="A35" s="12" t="str">
        <f t="shared" si="6"/>
        <v>IMG26</v>
      </c>
      <c r="B35" s="62" t="s">
        <v>192</v>
      </c>
      <c r="C35" s="20" t="str">
        <f t="shared" si="0"/>
        <v>Recurso M7A</v>
      </c>
      <c r="D35" s="63" t="s">
        <v>189</v>
      </c>
      <c r="E35" s="63" t="s">
        <v>155</v>
      </c>
      <c r="F35" s="13" t="str">
        <f t="shared" ca="1" si="4"/>
        <v>MA_11_01_REC2_CO_IMG26n.png</v>
      </c>
      <c r="G35" s="13" t="str">
        <f ca="1">IF($F35&lt;&gt;"",IF($G$4="Recurso",VLOOKUP($E35,OFFSET('Definición técnica de imagenes'!$A$1,MATCH($G$5,'Definición técnica de imagenes'!$A$1:$A$104,0)-1,1,COUNTIF('Definición técnica de imagenes'!$A$3:$A$102,$G$5),5),5,FALSE),'Definición técnica de imagenes'!$F$16),"")</f>
        <v>286 x 286 px</v>
      </c>
      <c r="H35" s="13" t="str">
        <f t="shared" ca="1" si="5"/>
        <v>MA_11_01_REC2_CO_IMG26a.png</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500 x 500 px</v>
      </c>
      <c r="J35" s="108" t="s">
        <v>207</v>
      </c>
      <c r="K35" s="65"/>
      <c r="O35" s="2"/>
    </row>
    <row r="36" spans="1:15" s="11" customFormat="1" ht="99.95" customHeight="1" x14ac:dyDescent="0.25">
      <c r="A36" s="12" t="str">
        <f t="shared" si="6"/>
        <v>IMG27</v>
      </c>
      <c r="B36" s="62" t="s">
        <v>192</v>
      </c>
      <c r="C36" s="20" t="str">
        <f t="shared" si="0"/>
        <v>Recurso M7A</v>
      </c>
      <c r="D36" s="63" t="s">
        <v>189</v>
      </c>
      <c r="E36" s="63" t="s">
        <v>67</v>
      </c>
      <c r="F36" s="13" t="str">
        <f t="shared" ca="1" si="4"/>
        <v>MA_11_01_REC2_CO_IMG27.png</v>
      </c>
      <c r="G36" s="13" t="str">
        <f ca="1">IF($F36&lt;&gt;"",IF($G$4="Recurso",VLOOKUP($E36,OFFSET('Definición técnica de imagenes'!$A$1,MATCH($G$5,'Definición técnica de imagenes'!$A$1:$A$104,0)-1,1,COUNTIF('Definición técnica de imagenes'!$A$3:$A$102,$G$5),5),5,FALSE),'Definición técnica de imagenes'!$F$16),"")</f>
        <v>110 x 110 px</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110" t="s">
        <v>208</v>
      </c>
      <c r="K36" s="65"/>
      <c r="O36" s="2"/>
    </row>
    <row r="37" spans="1:15" s="11" customFormat="1" ht="99.95" customHeight="1" x14ac:dyDescent="0.25">
      <c r="A37" s="12" t="str">
        <f t="shared" si="6"/>
        <v>IMG28</v>
      </c>
      <c r="B37" s="62" t="s">
        <v>192</v>
      </c>
      <c r="C37" s="20" t="str">
        <f t="shared" si="0"/>
        <v>Recurso M7A</v>
      </c>
      <c r="D37" s="63" t="s">
        <v>189</v>
      </c>
      <c r="E37" s="63" t="s">
        <v>67</v>
      </c>
      <c r="F37" s="13" t="str">
        <f t="shared" ca="1" si="4"/>
        <v>MA_11_01_REC2_CO_IMG28.png</v>
      </c>
      <c r="G37" s="13" t="str">
        <f ca="1">IF($F37&lt;&gt;"",IF($G$4="Recurso",VLOOKUP($E37,OFFSET('Definición técnica de imagenes'!$A$1,MATCH($G$5,'Definición técnica de imagenes'!$A$1:$A$104,0)-1,1,COUNTIF('Definición técnica de imagenes'!$A$3:$A$102,$G$5),5),5,FALSE),'Definición técnica de imagenes'!$F$16),"")</f>
        <v>110 x 110 px</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108" t="s">
        <v>209</v>
      </c>
      <c r="K37" s="65"/>
    </row>
    <row r="38" spans="1:15" s="11" customFormat="1" ht="99.95" customHeight="1" x14ac:dyDescent="0.25">
      <c r="A38" s="12" t="str">
        <f t="shared" si="6"/>
        <v>IMG29</v>
      </c>
      <c r="B38" s="62" t="s">
        <v>192</v>
      </c>
      <c r="C38" s="20" t="str">
        <f t="shared" si="0"/>
        <v>Recurso M7A</v>
      </c>
      <c r="D38" s="63" t="s">
        <v>189</v>
      </c>
      <c r="E38" s="63" t="s">
        <v>67</v>
      </c>
      <c r="F38" s="13" t="str">
        <f t="shared" ca="1" si="4"/>
        <v>MA_11_01_REC2_CO_IMG29.png</v>
      </c>
      <c r="G38" s="13" t="str">
        <f ca="1">IF($F38&lt;&gt;"",IF($G$4="Recurso",VLOOKUP($E38,OFFSET('Definición técnica de imagenes'!$A$1,MATCH($G$5,'Definición técnica de imagenes'!$A$1:$A$104,0)-1,1,COUNTIF('Definición técnica de imagenes'!$A$3:$A$102,$G$5),5),5,FALSE),'Definición técnica de imagenes'!$F$16),"")</f>
        <v>110 x 110 px</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110" t="s">
        <v>210</v>
      </c>
      <c r="K38" s="65"/>
    </row>
    <row r="39" spans="1:15" s="11" customFormat="1" ht="99.95" customHeight="1" x14ac:dyDescent="0.25">
      <c r="A39" s="12" t="str">
        <f t="shared" si="6"/>
        <v>IMG30</v>
      </c>
      <c r="B39" s="62" t="s">
        <v>192</v>
      </c>
      <c r="C39" s="20" t="str">
        <f t="shared" si="0"/>
        <v>Recurso M7A</v>
      </c>
      <c r="D39" s="63" t="s">
        <v>189</v>
      </c>
      <c r="E39" s="63" t="s">
        <v>67</v>
      </c>
      <c r="F39" s="13" t="str">
        <f t="shared" ca="1" si="4"/>
        <v>MA_11_01_REC2_CO_IMG30.png</v>
      </c>
      <c r="G39" s="13" t="str">
        <f ca="1">IF($F39&lt;&gt;"",IF($G$4="Recurso",VLOOKUP($E39,OFFSET('Definición técnica de imagenes'!$A$1,MATCH($G$5,'Definición técnica de imagenes'!$A$1:$A$104,0)-1,1,COUNTIF('Definición técnica de imagenes'!$A$3:$A$102,$G$5),5),5,FALSE),'Definición técnica de imagenes'!$F$16),"")</f>
        <v>110 x 110 px</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110" t="s">
        <v>211</v>
      </c>
      <c r="K39" s="65"/>
    </row>
    <row r="40" spans="1:15" s="11" customFormat="1" ht="249.95" customHeight="1" x14ac:dyDescent="0.25">
      <c r="A40" s="12" t="str">
        <f t="shared" si="6"/>
        <v>IMG31</v>
      </c>
      <c r="B40" s="62" t="s">
        <v>192</v>
      </c>
      <c r="C40" s="20" t="str">
        <f t="shared" si="0"/>
        <v>Recurso M7A</v>
      </c>
      <c r="D40" s="63" t="s">
        <v>189</v>
      </c>
      <c r="E40" s="63" t="s">
        <v>155</v>
      </c>
      <c r="F40" s="13" t="str">
        <f t="shared" ca="1" si="4"/>
        <v>MA_11_01_REC2_CO_IMG31n.png</v>
      </c>
      <c r="G40" s="13" t="str">
        <f ca="1">IF($F40&lt;&gt;"",IF($G$4="Recurso",VLOOKUP($E40,OFFSET('Definición técnica de imagenes'!$A$1,MATCH($G$5,'Definición técnica de imagenes'!$A$1:$A$104,0)-1,1,COUNTIF('Definición técnica de imagenes'!$A$3:$A$102,$G$5),5),5,FALSE),'Definición técnica de imagenes'!$F$16),"")</f>
        <v>286 x 286 px</v>
      </c>
      <c r="H40" s="13" t="str">
        <f t="shared" ca="1" si="5"/>
        <v>MA_11_01_REC2_CO_IMG31a.png</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500 x 500 px</v>
      </c>
      <c r="J40" s="108" t="s">
        <v>212</v>
      </c>
      <c r="K40" s="65"/>
    </row>
    <row r="41" spans="1:15" s="11" customFormat="1" ht="99.95" customHeight="1" x14ac:dyDescent="0.25">
      <c r="A41" s="12" t="str">
        <f t="shared" si="6"/>
        <v>IMG32</v>
      </c>
      <c r="B41" s="62" t="s">
        <v>192</v>
      </c>
      <c r="C41" s="20" t="str">
        <f t="shared" si="0"/>
        <v>Recurso M7A</v>
      </c>
      <c r="D41" s="63" t="s">
        <v>189</v>
      </c>
      <c r="E41" s="63" t="s">
        <v>67</v>
      </c>
      <c r="F41" s="13" t="str">
        <f t="shared" ca="1" si="4"/>
        <v>MA_11_01_REC2_CO_IMG32.png</v>
      </c>
      <c r="G41" s="13" t="str">
        <f ca="1">IF($F41&lt;&gt;"",IF($G$4="Recurso",VLOOKUP($E41,OFFSET('Definición técnica de imagenes'!$A$1,MATCH($G$5,'Definición técnica de imagenes'!$A$1:$A$104,0)-1,1,COUNTIF('Definición técnica de imagenes'!$A$3:$A$102,$G$5),5),5,FALSE),'Definición técnica de imagenes'!$F$16),"")</f>
        <v>110 x 110 px</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108" t="s">
        <v>213</v>
      </c>
      <c r="K41" s="65"/>
    </row>
    <row r="42" spans="1:15" s="11" customFormat="1" ht="99.95" customHeight="1" x14ac:dyDescent="0.25">
      <c r="A42" s="12" t="str">
        <f t="shared" si="6"/>
        <v>IMG33</v>
      </c>
      <c r="B42" s="62" t="s">
        <v>192</v>
      </c>
      <c r="C42" s="20" t="str">
        <f t="shared" ref="C42:C73" si="7">IF(OR(B42&lt;&gt;"",J42&lt;&gt;""),IF($G$4="Recurso",CONCATENATE($G$4," ",$G$5),$G$4),"")</f>
        <v>Recurso M7A</v>
      </c>
      <c r="D42" s="63" t="s">
        <v>189</v>
      </c>
      <c r="E42" s="63" t="s">
        <v>67</v>
      </c>
      <c r="F42" s="13" t="str">
        <f t="shared" ca="1" si="4"/>
        <v>MA_11_01_REC2_CO_IMG33.png</v>
      </c>
      <c r="G42" s="13" t="str">
        <f ca="1">IF($F42&lt;&gt;"",IF($G$4="Recurso",VLOOKUP($E42,OFFSET('Definición técnica de imagenes'!$A$1,MATCH($G$5,'Definición técnica de imagenes'!$A$1:$A$104,0)-1,1,COUNTIF('Definición técnica de imagenes'!$A$3:$A$102,$G$5),5),5,FALSE),'Definición técnica de imagenes'!$F$16),"")</f>
        <v>110 x 110 px</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110" t="s">
        <v>214</v>
      </c>
      <c r="K42" s="65"/>
    </row>
    <row r="43" spans="1:15" s="11" customFormat="1" ht="150" customHeight="1" x14ac:dyDescent="0.25">
      <c r="A43" s="12" t="str">
        <f t="shared" si="6"/>
        <v>IMG34</v>
      </c>
      <c r="B43" s="62" t="s">
        <v>192</v>
      </c>
      <c r="C43" s="20" t="str">
        <f t="shared" si="7"/>
        <v>Recurso M7A</v>
      </c>
      <c r="D43" s="63" t="s">
        <v>189</v>
      </c>
      <c r="E43" s="63" t="s">
        <v>67</v>
      </c>
      <c r="F43" s="13" t="str">
        <f t="shared" ca="1" si="4"/>
        <v>MA_11_01_REC2_CO_IMG34.png</v>
      </c>
      <c r="G43" s="13" t="str">
        <f ca="1">IF($F43&lt;&gt;"",IF($G$4="Recurso",VLOOKUP($E43,OFFSET('Definición técnica de imagenes'!$A$1,MATCH($G$5,'Definición técnica de imagenes'!$A$1:$A$104,0)-1,1,COUNTIF('Definición técnica de imagenes'!$A$3:$A$102,$G$5),5),5,FALSE),'Definición técnica de imagenes'!$F$16),"")</f>
        <v>110 x 110 px</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110" t="s">
        <v>215</v>
      </c>
      <c r="K43" s="65"/>
    </row>
    <row r="44" spans="1:15" s="11" customFormat="1" ht="150" customHeight="1" x14ac:dyDescent="0.25">
      <c r="A44" s="12" t="str">
        <f t="shared" si="6"/>
        <v>IMG35</v>
      </c>
      <c r="B44" s="62" t="s">
        <v>192</v>
      </c>
      <c r="C44" s="20" t="str">
        <f t="shared" si="7"/>
        <v>Recurso M7A</v>
      </c>
      <c r="D44" s="63" t="s">
        <v>189</v>
      </c>
      <c r="E44" s="63" t="s">
        <v>67</v>
      </c>
      <c r="F44" s="13" t="str">
        <f t="shared" ca="1" si="4"/>
        <v>MA_11_01_REC2_CO_IMG35.png</v>
      </c>
      <c r="G44" s="13" t="str">
        <f ca="1">IF($F44&lt;&gt;"",IF($G$4="Recurso",VLOOKUP($E44,OFFSET('Definición técnica de imagenes'!$A$1,MATCH($G$5,'Definición técnica de imagenes'!$A$1:$A$104,0)-1,1,COUNTIF('Definición técnica de imagenes'!$A$3:$A$102,$G$5),5),5,FALSE),'Definición técnica de imagenes'!$F$16),"")</f>
        <v>110 x 110 px</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110" t="s">
        <v>216</v>
      </c>
      <c r="K44" s="65"/>
    </row>
    <row r="45" spans="1:15" s="11" customFormat="1" ht="150" customHeight="1" x14ac:dyDescent="0.25">
      <c r="A45" s="12" t="str">
        <f t="shared" si="6"/>
        <v>IMG36</v>
      </c>
      <c r="B45" s="62" t="s">
        <v>192</v>
      </c>
      <c r="C45" s="20" t="str">
        <f t="shared" si="7"/>
        <v>Recurso M7A</v>
      </c>
      <c r="D45" s="63" t="s">
        <v>189</v>
      </c>
      <c r="E45" s="63" t="s">
        <v>155</v>
      </c>
      <c r="F45" s="13" t="str">
        <f t="shared" ca="1" si="4"/>
        <v>MA_11_01_REC2_CO_IMG36n.png</v>
      </c>
      <c r="G45" s="13" t="str">
        <f ca="1">IF($F45&lt;&gt;"",IF($G$4="Recurso",VLOOKUP($E45,OFFSET('Definición técnica de imagenes'!$A$1,MATCH($G$5,'Definición técnica de imagenes'!$A$1:$A$104,0)-1,1,COUNTIF('Definición técnica de imagenes'!$A$3:$A$102,$G$5),5),5,FALSE),'Definición técnica de imagenes'!$F$16),"")</f>
        <v>286 x 286 px</v>
      </c>
      <c r="H45" s="13" t="str">
        <f t="shared" ca="1" si="5"/>
        <v>MA_11_01_REC2_CO_IMG36a.png</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500 x 500 px</v>
      </c>
      <c r="J45" s="108" t="s">
        <v>217</v>
      </c>
      <c r="K45" s="65"/>
    </row>
    <row r="46" spans="1:15" s="11" customFormat="1" ht="150" customHeight="1" x14ac:dyDescent="0.25">
      <c r="A46" s="12" t="str">
        <f t="shared" si="6"/>
        <v>IMG37</v>
      </c>
      <c r="B46" s="62" t="s">
        <v>192</v>
      </c>
      <c r="C46" s="20" t="str">
        <f t="shared" si="7"/>
        <v>Recurso M7A</v>
      </c>
      <c r="D46" s="63" t="s">
        <v>189</v>
      </c>
      <c r="E46" s="63" t="s">
        <v>67</v>
      </c>
      <c r="F46" s="13" t="str">
        <f t="shared" ca="1" si="4"/>
        <v>MA_11_01_REC2_CO_IMG37.png</v>
      </c>
      <c r="G46" s="13" t="str">
        <f ca="1">IF($F46&lt;&gt;"",IF($G$4="Recurso",VLOOKUP($E46,OFFSET('Definición técnica de imagenes'!$A$1,MATCH($G$5,'Definición técnica de imagenes'!$A$1:$A$104,0)-1,1,COUNTIF('Definición técnica de imagenes'!$A$3:$A$102,$G$5),5),5,FALSE),'Definición técnica de imagenes'!$F$16),"")</f>
        <v>110 x 110 px</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110" t="s">
        <v>218</v>
      </c>
      <c r="K46" s="65"/>
    </row>
    <row r="47" spans="1:15" s="11" customFormat="1" ht="150" customHeight="1" x14ac:dyDescent="0.25">
      <c r="A47" s="12" t="str">
        <f t="shared" si="6"/>
        <v>IMG38</v>
      </c>
      <c r="B47" s="62" t="s">
        <v>192</v>
      </c>
      <c r="C47" s="20" t="str">
        <f t="shared" si="7"/>
        <v>Recurso M7A</v>
      </c>
      <c r="D47" s="63" t="s">
        <v>189</v>
      </c>
      <c r="E47" s="63" t="s">
        <v>67</v>
      </c>
      <c r="F47" s="13" t="str">
        <f t="shared" ca="1" si="4"/>
        <v>MA_11_01_REC2_CO_IMG38.png</v>
      </c>
      <c r="G47" s="13" t="str">
        <f ca="1">IF($F47&lt;&gt;"",IF($G$4="Recurso",VLOOKUP($E47,OFFSET('Definición técnica de imagenes'!$A$1,MATCH($G$5,'Definición técnica de imagenes'!$A$1:$A$104,0)-1,1,COUNTIF('Definición técnica de imagenes'!$A$3:$A$102,$G$5),5),5,FALSE),'Definición técnica de imagenes'!$F$16),"")</f>
        <v>110 x 110 px</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110" t="s">
        <v>219</v>
      </c>
      <c r="K47" s="65"/>
    </row>
    <row r="48" spans="1:15" s="11" customFormat="1" ht="150" customHeight="1" x14ac:dyDescent="0.25">
      <c r="A48" s="12" t="str">
        <f t="shared" si="6"/>
        <v>IMG39</v>
      </c>
      <c r="B48" s="62" t="s">
        <v>192</v>
      </c>
      <c r="C48" s="20" t="str">
        <f t="shared" si="7"/>
        <v>Recurso M7A</v>
      </c>
      <c r="D48" s="63" t="s">
        <v>189</v>
      </c>
      <c r="E48" s="63" t="s">
        <v>67</v>
      </c>
      <c r="F48" s="13" t="str">
        <f t="shared" ca="1" si="4"/>
        <v>MA_11_01_REC2_CO_IMG39.png</v>
      </c>
      <c r="G48" s="13" t="str">
        <f ca="1">IF($F48&lt;&gt;"",IF($G$4="Recurso",VLOOKUP($E48,OFFSET('Definición técnica de imagenes'!$A$1,MATCH($G$5,'Definición técnica de imagenes'!$A$1:$A$104,0)-1,1,COUNTIF('Definición técnica de imagenes'!$A$3:$A$102,$G$5),5),5,FALSE),'Definición técnica de imagenes'!$F$16),"")</f>
        <v>110 x 110 px</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110" t="s">
        <v>208</v>
      </c>
      <c r="K48" s="65"/>
    </row>
    <row r="49" spans="1:11" s="11" customFormat="1" ht="150" customHeight="1" x14ac:dyDescent="0.25">
      <c r="A49" s="12" t="str">
        <f t="shared" si="6"/>
        <v>IMG40</v>
      </c>
      <c r="B49" s="62" t="s">
        <v>192</v>
      </c>
      <c r="C49" s="20" t="str">
        <f t="shared" si="7"/>
        <v>Recurso M7A</v>
      </c>
      <c r="D49" s="63" t="s">
        <v>189</v>
      </c>
      <c r="E49" s="63" t="s">
        <v>67</v>
      </c>
      <c r="F49" s="13" t="str">
        <f t="shared" ca="1" si="4"/>
        <v>MA_11_01_REC2_CO_IMG40.png</v>
      </c>
      <c r="G49" s="13" t="str">
        <f ca="1">IF($F49&lt;&gt;"",IF($G$4="Recurso",VLOOKUP($E49,OFFSET('Definición técnica de imagenes'!$A$1,MATCH($G$5,'Definición técnica de imagenes'!$A$1:$A$104,0)-1,1,COUNTIF('Definición técnica de imagenes'!$A$3:$A$102,$G$5),5),5,FALSE),'Definición técnica de imagenes'!$F$16),"")</f>
        <v>110 x 110 px</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108" t="s">
        <v>191</v>
      </c>
      <c r="K49" s="65"/>
    </row>
    <row r="50" spans="1:11" s="11" customFormat="1" ht="150" customHeight="1" x14ac:dyDescent="0.25">
      <c r="A50" s="12" t="str">
        <f t="shared" si="6"/>
        <v>IMG41</v>
      </c>
      <c r="B50" s="62" t="s">
        <v>192</v>
      </c>
      <c r="C50" s="20" t="str">
        <f t="shared" si="7"/>
        <v>Recurso M7A</v>
      </c>
      <c r="D50" s="63" t="s">
        <v>189</v>
      </c>
      <c r="E50" s="63" t="s">
        <v>155</v>
      </c>
      <c r="F50" s="13" t="str">
        <f t="shared" ca="1" si="4"/>
        <v>MA_11_01_REC2_CO_IMG41n.png</v>
      </c>
      <c r="G50" s="13" t="str">
        <f ca="1">IF($F50&lt;&gt;"",IF($G$4="Recurso",VLOOKUP($E50,OFFSET('Definición técnica de imagenes'!$A$1,MATCH($G$5,'Definición técnica de imagenes'!$A$1:$A$104,0)-1,1,COUNTIF('Definición técnica de imagenes'!$A$3:$A$102,$G$5),5),5,FALSE),'Definición técnica de imagenes'!$F$16),"")</f>
        <v>286 x 286 px</v>
      </c>
      <c r="H50" s="13" t="str">
        <f t="shared" ca="1" si="5"/>
        <v>MA_11_01_REC2_CO_IMG41a.png</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500 x 500 px</v>
      </c>
      <c r="J50" s="108" t="s">
        <v>220</v>
      </c>
      <c r="K50" s="65"/>
    </row>
    <row r="51" spans="1:11" s="11" customFormat="1" ht="150" customHeight="1" x14ac:dyDescent="0.25">
      <c r="A51" s="12" t="str">
        <f t="shared" ref="A51:A82" si="8">IF(OR(B51&lt;&gt;"",J51&lt;&gt;""),CONCATENATE(LEFT(A50,3),IF(MID(A50,4,2)+1&lt;10,CONCATENATE("0",MID(A50,4,2)+1),MID(A50,4,2)+1)),"")</f>
        <v>IMG42</v>
      </c>
      <c r="B51" s="62" t="s">
        <v>192</v>
      </c>
      <c r="C51" s="20" t="str">
        <f t="shared" si="7"/>
        <v>Recurso M7A</v>
      </c>
      <c r="D51" s="63" t="s">
        <v>189</v>
      </c>
      <c r="E51" s="63" t="s">
        <v>67</v>
      </c>
      <c r="F51" s="13" t="str">
        <f t="shared" ca="1" si="4"/>
        <v>MA_11_01_REC2_CO_IMG42.png</v>
      </c>
      <c r="G51" s="13" t="str">
        <f ca="1">IF($F51&lt;&gt;"",IF($G$4="Recurso",VLOOKUP($E51,OFFSET('Definición técnica de imagenes'!$A$1,MATCH($G$5,'Definición técnica de imagenes'!$A$1:$A$104,0)-1,1,COUNTIF('Definición técnica de imagenes'!$A$3:$A$102,$G$5),5),5,FALSE),'Definición técnica de imagenes'!$F$16),"")</f>
        <v>110 x 110 px</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v>1</v>
      </c>
      <c r="K51" s="65"/>
    </row>
    <row r="52" spans="1:11" s="11" customFormat="1" ht="150" customHeight="1" x14ac:dyDescent="0.25">
      <c r="A52" s="12" t="str">
        <f t="shared" si="8"/>
        <v>IMG43</v>
      </c>
      <c r="B52" s="62" t="s">
        <v>192</v>
      </c>
      <c r="C52" s="20" t="str">
        <f t="shared" si="7"/>
        <v>Recurso M7A</v>
      </c>
      <c r="D52" s="63" t="s">
        <v>189</v>
      </c>
      <c r="E52" s="63" t="s">
        <v>67</v>
      </c>
      <c r="F52" s="13" t="str">
        <f t="shared" ca="1" si="4"/>
        <v>MA_11_01_REC2_CO_IMG43.png</v>
      </c>
      <c r="G52" s="13" t="str">
        <f ca="1">IF($F52&lt;&gt;"",IF($G$4="Recurso",VLOOKUP($E52,OFFSET('Definición técnica de imagenes'!$A$1,MATCH($G$5,'Definición técnica de imagenes'!$A$1:$A$104,0)-1,1,COUNTIF('Definición técnica de imagenes'!$A$3:$A$102,$G$5),5),5,FALSE),'Definición técnica de imagenes'!$F$16),"")</f>
        <v>110 x 110 px</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t="s">
        <v>221</v>
      </c>
      <c r="K52" s="65"/>
    </row>
    <row r="53" spans="1:11" s="11" customFormat="1" ht="150" customHeight="1" x14ac:dyDescent="0.25">
      <c r="A53" s="12" t="str">
        <f t="shared" si="8"/>
        <v>IMG44</v>
      </c>
      <c r="B53" s="62" t="s">
        <v>192</v>
      </c>
      <c r="C53" s="20" t="str">
        <f t="shared" si="7"/>
        <v>Recurso M7A</v>
      </c>
      <c r="D53" s="63" t="s">
        <v>189</v>
      </c>
      <c r="E53" s="63" t="s">
        <v>67</v>
      </c>
      <c r="F53" s="13" t="str">
        <f t="shared" ca="1" si="4"/>
        <v>MA_11_01_REC2_CO_IMG44.png</v>
      </c>
      <c r="G53" s="13" t="str">
        <f ca="1">IF($F53&lt;&gt;"",IF($G$4="Recurso",VLOOKUP($E53,OFFSET('Definición técnica de imagenes'!$A$1,MATCH($G$5,'Definición técnica de imagenes'!$A$1:$A$104,0)-1,1,COUNTIF('Definición técnica de imagenes'!$A$3:$A$102,$G$5),5),5,FALSE),'Definición técnica de imagenes'!$F$16),"")</f>
        <v>110 x 110 px</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t="s">
        <v>222</v>
      </c>
      <c r="K53" s="65"/>
    </row>
    <row r="54" spans="1:11" s="11" customFormat="1" ht="150" customHeight="1" x14ac:dyDescent="0.25">
      <c r="A54" s="12" t="str">
        <f t="shared" si="8"/>
        <v>IMG45</v>
      </c>
      <c r="B54" s="62" t="s">
        <v>192</v>
      </c>
      <c r="C54" s="20" t="str">
        <f t="shared" si="7"/>
        <v>Recurso M7A</v>
      </c>
      <c r="D54" s="63" t="s">
        <v>189</v>
      </c>
      <c r="E54" s="63" t="s">
        <v>67</v>
      </c>
      <c r="F54" s="13" t="str">
        <f t="shared" ca="1" si="4"/>
        <v>MA_11_01_REC2_CO_IMG45.png</v>
      </c>
      <c r="G54" s="13" t="str">
        <f ca="1">IF($F54&lt;&gt;"",IF($G$4="Recurso",VLOOKUP($E54,OFFSET('Definición técnica de imagenes'!$A$1,MATCH($G$5,'Definición técnica de imagenes'!$A$1:$A$104,0)-1,1,COUNTIF('Definición técnica de imagenes'!$A$3:$A$102,$G$5),5),5,FALSE),'Definición técnica de imagenes'!$F$16),"")</f>
        <v>110 x 110 px</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t="s">
        <v>223</v>
      </c>
      <c r="K54" s="65"/>
    </row>
    <row r="55" spans="1:11" s="11" customFormat="1" ht="150" customHeight="1" x14ac:dyDescent="0.25">
      <c r="A55" s="12" t="str">
        <f t="shared" si="8"/>
        <v>IMG46</v>
      </c>
      <c r="B55" s="62" t="s">
        <v>192</v>
      </c>
      <c r="C55" s="20" t="str">
        <f t="shared" si="7"/>
        <v>Recurso M7A</v>
      </c>
      <c r="D55" s="63" t="s">
        <v>189</v>
      </c>
      <c r="E55" s="63" t="s">
        <v>155</v>
      </c>
      <c r="F55" s="13" t="str">
        <f t="shared" ca="1" si="4"/>
        <v>MA_11_01_REC2_CO_IMG46n.png</v>
      </c>
      <c r="G55" s="13" t="str">
        <f ca="1">IF($F55&lt;&gt;"",IF($G$4="Recurso",VLOOKUP($E55,OFFSET('Definición técnica de imagenes'!$A$1,MATCH($G$5,'Definición técnica de imagenes'!$A$1:$A$104,0)-1,1,COUNTIF('Definición técnica de imagenes'!$A$3:$A$102,$G$5),5),5,FALSE),'Definición técnica de imagenes'!$F$16),"")</f>
        <v>286 x 286 px</v>
      </c>
      <c r="H55" s="13" t="str">
        <f t="shared" ca="1" si="5"/>
        <v>MA_11_01_REC2_CO_IMG46a.png</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500 x 500 px</v>
      </c>
      <c r="J55" s="108" t="s">
        <v>224</v>
      </c>
      <c r="K55" s="65"/>
    </row>
    <row r="56" spans="1:11" s="11" customFormat="1" ht="150" customHeight="1" x14ac:dyDescent="0.25">
      <c r="A56" s="12" t="str">
        <f t="shared" si="8"/>
        <v>IMG47</v>
      </c>
      <c r="B56" s="62" t="s">
        <v>192</v>
      </c>
      <c r="C56" s="20" t="str">
        <f t="shared" si="7"/>
        <v>Recurso M7A</v>
      </c>
      <c r="D56" s="63" t="s">
        <v>189</v>
      </c>
      <c r="E56" s="63" t="s">
        <v>67</v>
      </c>
      <c r="F56" s="13" t="str">
        <f t="shared" ca="1" si="4"/>
        <v>MA_11_01_REC2_CO_IMG47.png</v>
      </c>
      <c r="G56" s="13" t="str">
        <f ca="1">IF($F56&lt;&gt;"",IF($G$4="Recurso",VLOOKUP($E56,OFFSET('Definición técnica de imagenes'!$A$1,MATCH($G$5,'Definición técnica de imagenes'!$A$1:$A$104,0)-1,1,COUNTIF('Definición técnica de imagenes'!$A$3:$A$102,$G$5),5),5,FALSE),'Definición técnica de imagenes'!$F$16),"")</f>
        <v>110 x 110 px</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t="s">
        <v>225</v>
      </c>
      <c r="K56" s="65"/>
    </row>
    <row r="57" spans="1:11" s="11" customFormat="1" ht="150" customHeight="1" x14ac:dyDescent="0.25">
      <c r="A57" s="12" t="str">
        <f t="shared" si="8"/>
        <v>IMG48</v>
      </c>
      <c r="B57" s="62" t="s">
        <v>192</v>
      </c>
      <c r="C57" s="20" t="str">
        <f t="shared" si="7"/>
        <v>Recurso M7A</v>
      </c>
      <c r="D57" s="63" t="s">
        <v>189</v>
      </c>
      <c r="E57" s="63" t="s">
        <v>67</v>
      </c>
      <c r="F57" s="13" t="str">
        <f t="shared" ca="1" si="4"/>
        <v>MA_11_01_REC2_CO_IMG48.png</v>
      </c>
      <c r="G57" s="13" t="str">
        <f ca="1">IF($F57&lt;&gt;"",IF($G$4="Recurso",VLOOKUP($E57,OFFSET('Definición técnica de imagenes'!$A$1,MATCH($G$5,'Definición técnica de imagenes'!$A$1:$A$104,0)-1,1,COUNTIF('Definición técnica de imagenes'!$A$3:$A$102,$G$5),5),5,FALSE),'Definición técnica de imagenes'!$F$16),"")</f>
        <v>110 x 110 px</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t="s">
        <v>226</v>
      </c>
      <c r="K57" s="65"/>
    </row>
    <row r="58" spans="1:11" s="11" customFormat="1" ht="150" customHeight="1" x14ac:dyDescent="0.25">
      <c r="A58" s="12" t="str">
        <f t="shared" si="8"/>
        <v>IMG49</v>
      </c>
      <c r="B58" s="62" t="s">
        <v>192</v>
      </c>
      <c r="C58" s="20" t="str">
        <f t="shared" si="7"/>
        <v>Recurso M7A</v>
      </c>
      <c r="D58" s="63" t="s">
        <v>189</v>
      </c>
      <c r="E58" s="63" t="s">
        <v>67</v>
      </c>
      <c r="F58" s="13" t="str">
        <f t="shared" ca="1" si="4"/>
        <v>MA_11_01_REC2_CO_IMG49.png</v>
      </c>
      <c r="G58" s="13" t="str">
        <f ca="1">IF($F58&lt;&gt;"",IF($G$4="Recurso",VLOOKUP($E58,OFFSET('Definición técnica de imagenes'!$A$1,MATCH($G$5,'Definición técnica de imagenes'!$A$1:$A$104,0)-1,1,COUNTIF('Definición técnica de imagenes'!$A$3:$A$102,$G$5),5),5,FALSE),'Definición técnica de imagenes'!$F$16),"")</f>
        <v>110 x 110 px</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t="s">
        <v>227</v>
      </c>
      <c r="K58" s="65"/>
    </row>
    <row r="59" spans="1:11" s="11" customFormat="1" ht="150" customHeight="1" x14ac:dyDescent="0.25">
      <c r="A59" s="12" t="str">
        <f t="shared" si="8"/>
        <v>IMG50</v>
      </c>
      <c r="B59" s="62" t="s">
        <v>192</v>
      </c>
      <c r="C59" s="20" t="str">
        <f t="shared" si="7"/>
        <v>Recurso M7A</v>
      </c>
      <c r="D59" s="63" t="s">
        <v>189</v>
      </c>
      <c r="E59" s="63" t="s">
        <v>67</v>
      </c>
      <c r="F59" s="13" t="str">
        <f t="shared" ca="1" si="4"/>
        <v>MA_11_01_REC2_CO_IMG50.png</v>
      </c>
      <c r="G59" s="13" t="str">
        <f ca="1">IF($F59&lt;&gt;"",IF($G$4="Recurso",VLOOKUP($E59,OFFSET('Definición técnica de imagenes'!$A$1,MATCH($G$5,'Definición técnica de imagenes'!$A$1:$A$104,0)-1,1,COUNTIF('Definición técnica de imagenes'!$A$3:$A$102,$G$5),5),5,FALSE),'Definición técnica de imagenes'!$F$16),"")</f>
        <v>110 x 110 px</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t="s">
        <v>228</v>
      </c>
      <c r="K59" s="65"/>
    </row>
    <row r="60" spans="1:11" s="11" customFormat="1" ht="150" customHeigh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0" customHeigh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0" customHeigh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0" customHeigh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0" customHeigh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0" customHeigh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0" customHeigh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0" customHeigh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0" customHeigh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1" t="s">
        <v>38</v>
      </c>
      <c r="B1" s="92"/>
      <c r="C1" s="92"/>
      <c r="D1" s="92"/>
      <c r="E1" s="92"/>
      <c r="F1" s="93"/>
    </row>
    <row r="2" spans="1:11" x14ac:dyDescent="0.25">
      <c r="A2" s="30" t="s">
        <v>42</v>
      </c>
      <c r="B2" s="31"/>
      <c r="C2" s="94" t="s">
        <v>13</v>
      </c>
      <c r="D2" s="95"/>
      <c r="E2" s="96"/>
      <c r="F2" s="32"/>
    </row>
    <row r="3" spans="1:11" ht="63" x14ac:dyDescent="0.25">
      <c r="A3" s="33" t="s">
        <v>43</v>
      </c>
      <c r="B3" s="31"/>
      <c r="C3" s="100" t="s">
        <v>14</v>
      </c>
      <c r="D3" s="101"/>
      <c r="E3" s="102"/>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3" t="str">
        <f>CONCATENATE(H21,"_",I21,"_",J21,"_CO")</f>
        <v>LE_07_04_CO</v>
      </c>
      <c r="E5" s="104"/>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9" t="str">
        <f>CONCATENATE("SolicitudGrafica_",D5,".xls")</f>
        <v>SolicitudGrafica_LE_07_04_CO.xls</v>
      </c>
      <c r="E7" s="89"/>
      <c r="F7" s="90"/>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1" t="s">
        <v>41</v>
      </c>
      <c r="B13" s="92"/>
      <c r="C13" s="92"/>
      <c r="D13" s="92"/>
      <c r="E13" s="92"/>
      <c r="F13" s="93"/>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4" t="s">
        <v>49</v>
      </c>
      <c r="D15" s="95"/>
      <c r="E15" s="95"/>
      <c r="F15" s="96"/>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7" t="str">
        <f>CONCATENATE(H21,"_",I21,"_",J21,"_",K45)</f>
        <v>LE_07_04_REC10</v>
      </c>
      <c r="E17" s="98"/>
      <c r="F17" s="99"/>
      <c r="J17" s="22">
        <v>14</v>
      </c>
      <c r="K17" s="22">
        <v>14</v>
      </c>
    </row>
    <row r="18" spans="1:11" ht="79.5" thickBot="1" x14ac:dyDescent="0.3">
      <c r="A18" s="33" t="s">
        <v>48</v>
      </c>
      <c r="B18" s="31"/>
      <c r="C18" s="59" t="s">
        <v>120</v>
      </c>
      <c r="D18" s="89" t="str">
        <f>CONCATENATE("SolicitudGrafica_",D17,".xls")</f>
        <v>SolicitudGrafica_LE_07_04_REC10.xls</v>
      </c>
      <c r="E18" s="89"/>
      <c r="F18" s="90"/>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6" t="s">
        <v>56</v>
      </c>
      <c r="B1" s="106" t="s">
        <v>149</v>
      </c>
      <c r="C1" s="106" t="s">
        <v>63</v>
      </c>
      <c r="D1" s="106" t="s">
        <v>64</v>
      </c>
      <c r="E1" s="106" t="s">
        <v>5</v>
      </c>
      <c r="F1" s="106" t="s">
        <v>65</v>
      </c>
      <c r="G1" s="106" t="s">
        <v>66</v>
      </c>
      <c r="H1" s="105" t="s">
        <v>68</v>
      </c>
      <c r="I1" s="105"/>
    </row>
    <row r="2" spans="1:10" x14ac:dyDescent="0.25">
      <c r="A2" s="106"/>
      <c r="B2" s="106"/>
      <c r="C2" s="106"/>
      <c r="D2" s="106"/>
      <c r="E2" s="106"/>
      <c r="F2" s="106"/>
      <c r="G2" s="106"/>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1"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5" customFormat="1" ht="14.65" customHeight="1" x14ac:dyDescent="0.25">
      <c r="A15" s="73" t="s">
        <v>96</v>
      </c>
      <c r="B15" s="73"/>
      <c r="C15" s="73" t="s">
        <v>97</v>
      </c>
      <c r="D15" s="74" t="s">
        <v>98</v>
      </c>
      <c r="E15" s="73" t="s">
        <v>93</v>
      </c>
      <c r="F15" s="73" t="s">
        <v>117</v>
      </c>
      <c r="G15" s="73"/>
      <c r="H15" s="74" t="s">
        <v>122</v>
      </c>
      <c r="I15" s="73"/>
      <c r="J15" s="75"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0"/>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0"/>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Usuario</cp:lastModifiedBy>
  <dcterms:created xsi:type="dcterms:W3CDTF">2014-07-01T23:43:25Z</dcterms:created>
  <dcterms:modified xsi:type="dcterms:W3CDTF">2016-05-08T23:32:52Z</dcterms:modified>
</cp:coreProperties>
</file>