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Margarita\Documents\GitHub\Matematicas\fuentes\contenidos\grado06\guion03\"/>
    </mc:Choice>
  </mc:AlternateContent>
  <bookViews>
    <workbookView xWindow="0" yWindow="0" windowWidth="19200" windowHeight="8955" tabRatio="513"/>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7" i="1" l="1"/>
  <c r="F27" i="1"/>
  <c r="G27" i="1"/>
  <c r="C27" i="1"/>
  <c r="C26" i="1"/>
  <c r="C25" i="1"/>
  <c r="C24" i="1"/>
  <c r="I11" i="1"/>
  <c r="I12" i="1"/>
  <c r="I13" i="1"/>
  <c r="I14" i="1"/>
  <c r="I15" i="1"/>
  <c r="I16" i="1"/>
  <c r="I17" i="1"/>
  <c r="I18" i="1"/>
  <c r="I19" i="1"/>
  <c r="I20" i="1"/>
  <c r="I21" i="1"/>
  <c r="I22" i="1"/>
  <c r="I23" i="1"/>
  <c r="I24" i="1"/>
  <c r="I25" i="1"/>
  <c r="I26" i="1"/>
  <c r="I28" i="1"/>
  <c r="I29" i="1"/>
  <c r="I30" i="1"/>
  <c r="I31" i="1"/>
  <c r="I32" i="1"/>
  <c r="I33" i="1"/>
  <c r="I34" i="1"/>
  <c r="H11" i="1"/>
  <c r="H12" i="1"/>
  <c r="H13" i="1"/>
  <c r="H14" i="1"/>
  <c r="H15" i="1"/>
  <c r="H16" i="1"/>
  <c r="H17" i="1"/>
  <c r="H18" i="1"/>
  <c r="H19" i="1"/>
  <c r="H20" i="1"/>
  <c r="H21" i="1"/>
  <c r="H22" i="1"/>
  <c r="H23" i="1"/>
  <c r="H24" i="1"/>
  <c r="H25" i="1"/>
  <c r="H27" i="1"/>
  <c r="H28" i="1"/>
  <c r="H29" i="1"/>
  <c r="H30" i="1"/>
  <c r="H31" i="1"/>
  <c r="H32" i="1"/>
  <c r="H33" i="1"/>
  <c r="H34" i="1"/>
  <c r="I35" i="1"/>
  <c r="H35" i="1"/>
  <c r="I36" i="1"/>
  <c r="H36" i="1"/>
  <c r="I37" i="1"/>
  <c r="H37" i="1"/>
  <c r="F15" i="1"/>
  <c r="G15" i="1"/>
  <c r="F16" i="1"/>
  <c r="G16" i="1"/>
  <c r="F17" i="1"/>
  <c r="G17" i="1"/>
  <c r="F18" i="1"/>
  <c r="G18" i="1"/>
  <c r="F19" i="1"/>
  <c r="G19" i="1"/>
  <c r="F20" i="1"/>
  <c r="G20" i="1"/>
  <c r="F21" i="1"/>
  <c r="G21" i="1"/>
  <c r="F22" i="1"/>
  <c r="G22" i="1"/>
  <c r="F23" i="1"/>
  <c r="G23" i="1"/>
  <c r="F24" i="1"/>
  <c r="G24" i="1"/>
  <c r="F25" i="1"/>
  <c r="G25" i="1"/>
  <c r="F26" i="1"/>
  <c r="G26"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F43" i="1"/>
  <c r="F44" i="1"/>
  <c r="F45" i="1"/>
  <c r="F46" i="1"/>
  <c r="F47" i="1"/>
  <c r="F48" i="1"/>
  <c r="C14" i="1"/>
  <c r="C15" i="1"/>
  <c r="C16" i="1"/>
  <c r="C17" i="1"/>
  <c r="C18" i="1"/>
  <c r="D18" i="1"/>
  <c r="C19" i="1"/>
  <c r="C20" i="1"/>
  <c r="C21" i="1"/>
  <c r="C22" i="1"/>
  <c r="C23"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I10"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H10"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D18" i="2"/>
  <c r="D7" i="2"/>
  <c r="F10" i="1"/>
  <c r="G10" i="1"/>
  <c r="F11" i="1"/>
  <c r="G11" i="1"/>
  <c r="F12" i="1"/>
  <c r="G12" i="1"/>
  <c r="F13" i="1"/>
  <c r="G13" i="1"/>
  <c r="F14" i="1"/>
  <c r="G14" i="1"/>
  <c r="G42" i="1"/>
  <c r="G43" i="1"/>
  <c r="G44" i="1"/>
  <c r="G45" i="1"/>
  <c r="G46" i="1"/>
  <c r="G47"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C10" i="1"/>
  <c r="C11" i="1"/>
  <c r="C12" i="1"/>
  <c r="C13" i="1"/>
  <c r="F5" i="1"/>
  <c r="I21" i="2"/>
  <c r="K45" i="2"/>
  <c r="H21" i="2"/>
  <c r="J21" i="2"/>
  <c r="D17" i="2"/>
  <c r="D5" i="2"/>
</calcChain>
</file>

<file path=xl/sharedStrings.xml><?xml version="1.0" encoding="utf-8"?>
<sst xmlns="http://schemas.openxmlformats.org/spreadsheetml/2006/main" count="323" uniqueCount="189">
  <si>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</si>
  <si>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</si>
  <si>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</si>
  <si>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</si>
  <si>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</si>
  <si>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</si>
  <si>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</si>
  <si>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</si>
  <si>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</si>
  <si>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</si>
  <si>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</si>
  <si>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</si>
  <si>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</si>
  <si>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</si>
  <si>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</si>
  <si>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</si>
  <si>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</si>
  <si>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</si>
  <si>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</si>
  <si>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</si>
  <si>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</si>
  <si>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</si>
  <si>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</si>
  <si>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</si>
  <si>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</si>
  <si>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</si>
  <si>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</si>
  <si>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</si>
  <si>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</si>
  <si>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</si>
  <si>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</si>
  <si>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</si>
  <si>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</si>
  <si>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</si>
  <si>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</si>
  <si>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</si>
  <si>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</si>
  <si>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</si>
  <si>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</si>
  <si>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</si>
  <si>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</si>
  <si>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</si>
  <si>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</si>
  <si>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</si>
  <si>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</si>
  <si>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</si>
  <si>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</si>
  <si>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</si>
  <si>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</si>
  <si>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</si>
  <si>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</si>
  <si>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</si>
  <si>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</si>
  <si>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</si>
  <si>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</si>
  <si>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</si>
  <si>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</si>
  <si>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</si>
  <si>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</si>
  <si>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</si>
  <si>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</si>
  <si>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</si>
  <si>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</si>
  <si>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</si>
  <si>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</si>
  <si>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</si>
  <si>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</si>
  <si>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</si>
  <si>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</si>
  <si>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</si>
  <si>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</si>
  <si>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</si>
  <si>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</si>
  <si>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</si>
  <si>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</si>
  <si>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</si>
  <si>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</si>
  <si>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</si>
  <si>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</si>
  <si>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</si>
  <si>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</si>
  <si>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</si>
  <si>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</si>
  <si>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</si>
  <si>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</si>
  <si>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</si>
  <si>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</si>
  <si>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</si>
  <si>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</si>
  <si>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</si>
  <si>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</si>
  <si>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</si>
  <si>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</si>
  <si>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</si>
  <si>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</si>
  <si>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</si>
  <si>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</si>
  <si>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</si>
  <si>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</si>
  <si>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</si>
  <si>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</si>
  <si>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</si>
  <si>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</si>
  <si>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</si>
  <si>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</si>
  <si>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</si>
  <si>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</si>
  <si>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</si>
  <si>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</si>
  <si>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</si>
  <si>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</si>
  <si>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</si>
  <si>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</si>
  <si>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</si>
  <si>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</si>
  <si>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</si>
  <si>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</si>
  <si>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</si>
  <si>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</si>
  <si>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</si>
  <si>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</si>
  <si>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</si>
  <si>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</si>
  <si>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</si>
  <si>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</si>
  <si>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</si>
  <si>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</si>
  <si>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</si>
  <si>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</si>
  <si>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</si>
  <si>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</si>
  <si>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</si>
  <si>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</si>
  <si>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</si>
  <si>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</si>
  <si>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</si>
  <si>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</si>
  <si>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</si>
  <si>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</si>
  <si>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</si>
  <si>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</si>
  <si>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</si>
  <si>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</si>
  <si>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</si>
  <si>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</si>
  <si>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</si>
  <si>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</si>
  <si>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Cuaderno de Estudio</t>
  </si>
  <si>
    <t>IMG02</t>
  </si>
  <si>
    <t>IMG03</t>
  </si>
  <si>
    <t>IMG04</t>
  </si>
  <si>
    <t>IMG05</t>
  </si>
  <si>
    <t>IMG06</t>
  </si>
  <si>
    <t>Fotografía</t>
  </si>
  <si>
    <t>Horizontal</t>
  </si>
  <si>
    <t>Multiplicación de números naturales</t>
  </si>
  <si>
    <t>Ilustración</t>
  </si>
  <si>
    <t>Términos de la División</t>
  </si>
  <si>
    <t>Ver observaciones</t>
  </si>
  <si>
    <t>Propiedades de la adición.</t>
  </si>
  <si>
    <t>Propiedades de la sustracción.</t>
  </si>
  <si>
    <t>MA_06_03_CO</t>
  </si>
  <si>
    <t>Ejemplo de los elementos de la división</t>
  </si>
  <si>
    <t>Boletería de una función de teatro</t>
  </si>
  <si>
    <t>IMG07</t>
  </si>
  <si>
    <t>Intervalo abierto</t>
  </si>
  <si>
    <t>IMG08</t>
  </si>
  <si>
    <t>Intervalo cerrado</t>
  </si>
  <si>
    <t>Cambiar Resto por Residuo</t>
  </si>
  <si>
    <t>Cambiar la palabra Resto por Residuo. 
Es necesario cambiar el punto del número 1054</t>
  </si>
  <si>
    <t>IMG19</t>
  </si>
  <si>
    <t>IMG20</t>
  </si>
  <si>
    <t>IMG09</t>
  </si>
  <si>
    <t>IMG10</t>
  </si>
  <si>
    <t>IMG11</t>
  </si>
  <si>
    <t>IMG12</t>
  </si>
  <si>
    <t>IMG13</t>
  </si>
  <si>
    <t>IMG14</t>
  </si>
  <si>
    <t>IMG15</t>
  </si>
  <si>
    <t>IMG16</t>
  </si>
  <si>
    <t xml:space="preserve">División exacta </t>
  </si>
  <si>
    <t>350 136</t>
  </si>
  <si>
    <t>Divisor</t>
  </si>
  <si>
    <t>Cociente</t>
  </si>
  <si>
    <t>División inexacta</t>
  </si>
  <si>
    <t>Ecuaciones aditivas</t>
  </si>
  <si>
    <t>Ecuaciones multiplicativas</t>
  </si>
  <si>
    <t>IMG17</t>
  </si>
  <si>
    <t>IMG18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</si>
</sst>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5" xfId="0" applyFont="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wrapText="1"/>
    </xf>
    <xf numFmtId="0" fontId="14" fillId="0" borderId="5" xfId="0" applyFont="1" applyBorder="1" applyAlignment="1">
      <alignmen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vertical="top"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png"/><Relationship Id="rId5" Type="http://schemas.openxmlformats.org/officeDocument/2006/relationships/image" Target="../media/image5.emf"/><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150813</xdr:colOff>
      <xdr:row>9</xdr:row>
      <xdr:rowOff>47625</xdr:rowOff>
    </xdr:from>
    <xdr:to>
      <xdr:col>10</xdr:col>
      <xdr:colOff>2000251</xdr:colOff>
      <xdr:row>9</xdr:row>
      <xdr:rowOff>1135062</xdr:rowOff>
    </xdr:to>
    <xdr:pic>
      <xdr:nvPicPr>
        <xdr:cNvPr id="7" name="Imagen 6"/>
        <xdr:cNvPicPr/>
      </xdr:nvPicPr>
      <xdr:blipFill rotWithShape="1">
        <a:blip xmlns:r="http://schemas.openxmlformats.org/officeDocument/2006/relationships" r:embed="rId1"/>
        <a:srcRect l="27005" t="35326" r="26457" b="24456"/>
        <a:stretch/>
      </xdr:blipFill>
      <xdr:spPr bwMode="auto">
        <a:xfrm>
          <a:off x="17478376" y="2000250"/>
          <a:ext cx="1849438" cy="108743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111126</xdr:colOff>
      <xdr:row>10</xdr:row>
      <xdr:rowOff>166688</xdr:rowOff>
    </xdr:from>
    <xdr:to>
      <xdr:col>10</xdr:col>
      <xdr:colOff>2135188</xdr:colOff>
      <xdr:row>10</xdr:row>
      <xdr:rowOff>741998</xdr:rowOff>
    </xdr:to>
    <xdr:pic>
      <xdr:nvPicPr>
        <xdr:cNvPr id="11" name="Imagen 10"/>
        <xdr:cNvPicPr/>
      </xdr:nvPicPr>
      <xdr:blipFill rotWithShape="1">
        <a:blip xmlns:r="http://schemas.openxmlformats.org/officeDocument/2006/relationships" r:embed="rId2"/>
        <a:srcRect l="27175" t="34783" r="31383" b="54891"/>
        <a:stretch/>
      </xdr:blipFill>
      <xdr:spPr bwMode="auto">
        <a:xfrm>
          <a:off x="17438689" y="3294063"/>
          <a:ext cx="2024062" cy="57531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103187</xdr:colOff>
      <xdr:row>12</xdr:row>
      <xdr:rowOff>63500</xdr:rowOff>
    </xdr:from>
    <xdr:to>
      <xdr:col>10</xdr:col>
      <xdr:colOff>2222501</xdr:colOff>
      <xdr:row>12</xdr:row>
      <xdr:rowOff>968375</xdr:rowOff>
    </xdr:to>
    <xdr:pic>
      <xdr:nvPicPr>
        <xdr:cNvPr id="14" name="Imagen 13"/>
        <xdr:cNvPicPr/>
      </xdr:nvPicPr>
      <xdr:blipFill rotWithShape="1">
        <a:blip xmlns:r="http://schemas.openxmlformats.org/officeDocument/2006/relationships" r:embed="rId3"/>
        <a:srcRect l="42461" t="50815" r="15587" b="29892"/>
        <a:stretch/>
      </xdr:blipFill>
      <xdr:spPr bwMode="auto">
        <a:xfrm>
          <a:off x="17295812" y="4246563"/>
          <a:ext cx="2119314" cy="9048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127001</xdr:colOff>
      <xdr:row>13</xdr:row>
      <xdr:rowOff>55563</xdr:rowOff>
    </xdr:from>
    <xdr:to>
      <xdr:col>10</xdr:col>
      <xdr:colOff>2166939</xdr:colOff>
      <xdr:row>13</xdr:row>
      <xdr:rowOff>928687</xdr:rowOff>
    </xdr:to>
    <xdr:pic>
      <xdr:nvPicPr>
        <xdr:cNvPr id="17" name="Imagen 16"/>
        <xdr:cNvPicPr/>
      </xdr:nvPicPr>
      <xdr:blipFill rotWithShape="1">
        <a:blip xmlns:r="http://schemas.openxmlformats.org/officeDocument/2006/relationships" r:embed="rId4"/>
        <a:srcRect l="41782" t="34511" r="15417" b="40529"/>
        <a:stretch/>
      </xdr:blipFill>
      <xdr:spPr bwMode="auto">
        <a:xfrm>
          <a:off x="17454564" y="5349876"/>
          <a:ext cx="2039938" cy="87312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134937</xdr:colOff>
      <xdr:row>27</xdr:row>
      <xdr:rowOff>71438</xdr:rowOff>
    </xdr:from>
    <xdr:to>
      <xdr:col>10</xdr:col>
      <xdr:colOff>2159000</xdr:colOff>
      <xdr:row>27</xdr:row>
      <xdr:rowOff>428626</xdr:rowOff>
    </xdr:to>
    <xdr:pic>
      <xdr:nvPicPr>
        <xdr:cNvPr id="21" name="Imagen 20"/>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8035" t="33561" r="2143" b="26028"/>
        <a:stretch/>
      </xdr:blipFill>
      <xdr:spPr bwMode="auto">
        <a:xfrm>
          <a:off x="17462500" y="7485063"/>
          <a:ext cx="2024063" cy="357188"/>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63500</xdr:colOff>
      <xdr:row>28</xdr:row>
      <xdr:rowOff>47625</xdr:rowOff>
    </xdr:from>
    <xdr:to>
      <xdr:col>10</xdr:col>
      <xdr:colOff>2182812</xdr:colOff>
      <xdr:row>28</xdr:row>
      <xdr:rowOff>428625</xdr:rowOff>
    </xdr:to>
    <xdr:pic>
      <xdr:nvPicPr>
        <xdr:cNvPr id="23" name="Imagen 22"/>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8149" t="35174" r="5264" b="29652"/>
        <a:stretch/>
      </xdr:blipFill>
      <xdr:spPr bwMode="auto">
        <a:xfrm>
          <a:off x="17391063" y="7977188"/>
          <a:ext cx="2119312" cy="3810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277813</xdr:colOff>
      <xdr:row>14</xdr:row>
      <xdr:rowOff>87317</xdr:rowOff>
    </xdr:from>
    <xdr:to>
      <xdr:col>10</xdr:col>
      <xdr:colOff>2254250</xdr:colOff>
      <xdr:row>14</xdr:row>
      <xdr:rowOff>1230312</xdr:rowOff>
    </xdr:to>
    <xdr:pic>
      <xdr:nvPicPr>
        <xdr:cNvPr id="2" name="Imagen 1"/>
        <xdr:cNvPicPr>
          <a:picLocks noChangeAspect="1"/>
        </xdr:cNvPicPr>
      </xdr:nvPicPr>
      <xdr:blipFill>
        <a:blip xmlns:r="http://schemas.openxmlformats.org/officeDocument/2006/relationships" r:embed="rId7"/>
        <a:stretch>
          <a:fillRect/>
        </a:stretch>
      </xdr:blipFill>
      <xdr:spPr>
        <a:xfrm>
          <a:off x="17470438" y="7008817"/>
          <a:ext cx="1976437" cy="1142995"/>
        </a:xfrm>
        <a:prstGeom prst="rect">
          <a:avLst/>
        </a:prstGeom>
      </xdr:spPr>
    </xdr:pic>
    <xdr:clientData/>
  </xdr:twoCellAnchor>
  <xdr:twoCellAnchor editAs="oneCell">
    <xdr:from>
      <xdr:col>10</xdr:col>
      <xdr:colOff>134938</xdr:colOff>
      <xdr:row>15</xdr:row>
      <xdr:rowOff>79375</xdr:rowOff>
    </xdr:from>
    <xdr:to>
      <xdr:col>10</xdr:col>
      <xdr:colOff>2293938</xdr:colOff>
      <xdr:row>15</xdr:row>
      <xdr:rowOff>1222374</xdr:rowOff>
    </xdr:to>
    <xdr:pic>
      <xdr:nvPicPr>
        <xdr:cNvPr id="3" name="Imagen 2"/>
        <xdr:cNvPicPr>
          <a:picLocks noChangeAspect="1"/>
        </xdr:cNvPicPr>
      </xdr:nvPicPr>
      <xdr:blipFill>
        <a:blip xmlns:r="http://schemas.openxmlformats.org/officeDocument/2006/relationships" r:embed="rId8"/>
        <a:stretch>
          <a:fillRect/>
        </a:stretch>
      </xdr:blipFill>
      <xdr:spPr>
        <a:xfrm>
          <a:off x="17327563" y="8374063"/>
          <a:ext cx="2159000" cy="1142999"/>
        </a:xfrm>
        <a:prstGeom prst="rect">
          <a:avLst/>
        </a:prstGeom>
      </xdr:spPr>
    </xdr:pic>
    <xdr:clientData/>
  </xdr:twoCellAnchor>
  <xdr:twoCellAnchor editAs="oneCell">
    <xdr:from>
      <xdr:col>10</xdr:col>
      <xdr:colOff>277812</xdr:colOff>
      <xdr:row>16</xdr:row>
      <xdr:rowOff>55562</xdr:rowOff>
    </xdr:from>
    <xdr:to>
      <xdr:col>10</xdr:col>
      <xdr:colOff>2087336</xdr:colOff>
      <xdr:row>16</xdr:row>
      <xdr:rowOff>912705</xdr:rowOff>
    </xdr:to>
    <xdr:pic>
      <xdr:nvPicPr>
        <xdr:cNvPr id="4" name="Imagen 3"/>
        <xdr:cNvPicPr>
          <a:picLocks noChangeAspect="1"/>
        </xdr:cNvPicPr>
      </xdr:nvPicPr>
      <xdr:blipFill>
        <a:blip xmlns:r="http://schemas.openxmlformats.org/officeDocument/2006/relationships" r:embed="rId9"/>
        <a:stretch>
          <a:fillRect/>
        </a:stretch>
      </xdr:blipFill>
      <xdr:spPr>
        <a:xfrm>
          <a:off x="17470437" y="9628187"/>
          <a:ext cx="1809524" cy="857143"/>
        </a:xfrm>
        <a:prstGeom prst="rect">
          <a:avLst/>
        </a:prstGeom>
      </xdr:spPr>
    </xdr:pic>
    <xdr:clientData/>
  </xdr:twoCellAnchor>
  <xdr:twoCellAnchor editAs="oneCell">
    <xdr:from>
      <xdr:col>10</xdr:col>
      <xdr:colOff>87311</xdr:colOff>
      <xdr:row>17</xdr:row>
      <xdr:rowOff>47623</xdr:rowOff>
    </xdr:from>
    <xdr:to>
      <xdr:col>10</xdr:col>
      <xdr:colOff>2365374</xdr:colOff>
      <xdr:row>17</xdr:row>
      <xdr:rowOff>1654968</xdr:rowOff>
    </xdr:to>
    <xdr:pic>
      <xdr:nvPicPr>
        <xdr:cNvPr id="13" name="Imagen 12"/>
        <xdr:cNvPicPr>
          <a:picLocks noChangeAspect="1"/>
        </xdr:cNvPicPr>
      </xdr:nvPicPr>
      <xdr:blipFill>
        <a:blip xmlns:r="http://schemas.openxmlformats.org/officeDocument/2006/relationships" r:embed="rId10"/>
        <a:stretch>
          <a:fillRect/>
        </a:stretch>
      </xdr:blipFill>
      <xdr:spPr>
        <a:xfrm>
          <a:off x="17256124" y="11287123"/>
          <a:ext cx="2278063" cy="1607345"/>
        </a:xfrm>
        <a:prstGeom prst="rect">
          <a:avLst/>
        </a:prstGeom>
      </xdr:spPr>
    </xdr:pic>
    <xdr:clientData/>
  </xdr:twoCellAnchor>
  <xdr:twoCellAnchor editAs="oneCell">
    <xdr:from>
      <xdr:col>10</xdr:col>
      <xdr:colOff>105832</xdr:colOff>
      <xdr:row>18</xdr:row>
      <xdr:rowOff>116417</xdr:rowOff>
    </xdr:from>
    <xdr:to>
      <xdr:col>10</xdr:col>
      <xdr:colOff>2391833</xdr:colOff>
      <xdr:row>18</xdr:row>
      <xdr:rowOff>1386417</xdr:rowOff>
    </xdr:to>
    <xdr:pic>
      <xdr:nvPicPr>
        <xdr:cNvPr id="15" name="Imagen 14"/>
        <xdr:cNvPicPr/>
      </xdr:nvPicPr>
      <xdr:blipFill>
        <a:blip xmlns:r="http://schemas.openxmlformats.org/officeDocument/2006/relationships" r:embed="rId11"/>
        <a:stretch>
          <a:fillRect/>
        </a:stretch>
      </xdr:blipFill>
      <xdr:spPr>
        <a:xfrm>
          <a:off x="17303749" y="13091584"/>
          <a:ext cx="2286001" cy="1270000"/>
        </a:xfrm>
        <a:prstGeom prst="rect">
          <a:avLst/>
        </a:prstGeom>
      </xdr:spPr>
    </xdr:pic>
    <xdr:clientData/>
  </xdr:twoCellAnchor>
  <xdr:twoCellAnchor editAs="oneCell">
    <xdr:from>
      <xdr:col>10</xdr:col>
      <xdr:colOff>116416</xdr:colOff>
      <xdr:row>19</xdr:row>
      <xdr:rowOff>116416</xdr:rowOff>
    </xdr:from>
    <xdr:to>
      <xdr:col>10</xdr:col>
      <xdr:colOff>2455333</xdr:colOff>
      <xdr:row>19</xdr:row>
      <xdr:rowOff>1047750</xdr:rowOff>
    </xdr:to>
    <xdr:pic>
      <xdr:nvPicPr>
        <xdr:cNvPr id="16" name="Imagen 15"/>
        <xdr:cNvPicPr/>
      </xdr:nvPicPr>
      <xdr:blipFill>
        <a:blip xmlns:r="http://schemas.openxmlformats.org/officeDocument/2006/relationships" r:embed="rId12"/>
        <a:stretch>
          <a:fillRect/>
        </a:stretch>
      </xdr:blipFill>
      <xdr:spPr>
        <a:xfrm>
          <a:off x="17314333" y="14541499"/>
          <a:ext cx="2338917" cy="931334"/>
        </a:xfrm>
        <a:prstGeom prst="rect">
          <a:avLst/>
        </a:prstGeom>
      </xdr:spPr>
    </xdr:pic>
    <xdr:clientData/>
  </xdr:twoCellAnchor>
  <xdr:twoCellAnchor editAs="oneCell">
    <xdr:from>
      <xdr:col>10</xdr:col>
      <xdr:colOff>137583</xdr:colOff>
      <xdr:row>20</xdr:row>
      <xdr:rowOff>52916</xdr:rowOff>
    </xdr:from>
    <xdr:to>
      <xdr:col>10</xdr:col>
      <xdr:colOff>2402417</xdr:colOff>
      <xdr:row>20</xdr:row>
      <xdr:rowOff>986366</xdr:rowOff>
    </xdr:to>
    <xdr:pic>
      <xdr:nvPicPr>
        <xdr:cNvPr id="18" name="Imagen 17"/>
        <xdr:cNvPicPr/>
      </xdr:nvPicPr>
      <xdr:blipFill>
        <a:blip xmlns:r="http://schemas.openxmlformats.org/officeDocument/2006/relationships" r:embed="rId13"/>
        <a:stretch>
          <a:fillRect/>
        </a:stretch>
      </xdr:blipFill>
      <xdr:spPr>
        <a:xfrm>
          <a:off x="17335500" y="15705666"/>
          <a:ext cx="2264834" cy="933450"/>
        </a:xfrm>
        <a:prstGeom prst="rect">
          <a:avLst/>
        </a:prstGeom>
      </xdr:spPr>
    </xdr:pic>
    <xdr:clientData/>
  </xdr:twoCellAnchor>
  <xdr:twoCellAnchor editAs="oneCell">
    <xdr:from>
      <xdr:col>10</xdr:col>
      <xdr:colOff>52916</xdr:colOff>
      <xdr:row>21</xdr:row>
      <xdr:rowOff>63499</xdr:rowOff>
    </xdr:from>
    <xdr:to>
      <xdr:col>10</xdr:col>
      <xdr:colOff>2476500</xdr:colOff>
      <xdr:row>21</xdr:row>
      <xdr:rowOff>1026582</xdr:rowOff>
    </xdr:to>
    <xdr:pic>
      <xdr:nvPicPr>
        <xdr:cNvPr id="20" name="Imagen 19"/>
        <xdr:cNvPicPr/>
      </xdr:nvPicPr>
      <xdr:blipFill>
        <a:blip xmlns:r="http://schemas.openxmlformats.org/officeDocument/2006/relationships" r:embed="rId14"/>
        <a:stretch>
          <a:fillRect/>
        </a:stretch>
      </xdr:blipFill>
      <xdr:spPr>
        <a:xfrm>
          <a:off x="17250833" y="16785166"/>
          <a:ext cx="2423584" cy="963083"/>
        </a:xfrm>
        <a:prstGeom prst="rect">
          <a:avLst/>
        </a:prstGeom>
      </xdr:spPr>
    </xdr:pic>
    <xdr:clientData/>
  </xdr:twoCellAnchor>
  <xdr:twoCellAnchor editAs="oneCell">
    <xdr:from>
      <xdr:col>10</xdr:col>
      <xdr:colOff>63501</xdr:colOff>
      <xdr:row>22</xdr:row>
      <xdr:rowOff>116416</xdr:rowOff>
    </xdr:from>
    <xdr:to>
      <xdr:col>10</xdr:col>
      <xdr:colOff>2423583</xdr:colOff>
      <xdr:row>22</xdr:row>
      <xdr:rowOff>973666</xdr:rowOff>
    </xdr:to>
    <xdr:pic>
      <xdr:nvPicPr>
        <xdr:cNvPr id="22" name="Imagen 21"/>
        <xdr:cNvPicPr/>
      </xdr:nvPicPr>
      <xdr:blipFill>
        <a:blip xmlns:r="http://schemas.openxmlformats.org/officeDocument/2006/relationships" r:embed="rId15"/>
        <a:stretch>
          <a:fillRect/>
        </a:stretch>
      </xdr:blipFill>
      <xdr:spPr>
        <a:xfrm>
          <a:off x="17261418" y="18033999"/>
          <a:ext cx="2360082" cy="857250"/>
        </a:xfrm>
        <a:prstGeom prst="rect">
          <a:avLst/>
        </a:prstGeom>
      </xdr:spPr>
    </xdr:pic>
    <xdr:clientData/>
  </xdr:twoCellAnchor>
  <xdr:twoCellAnchor editAs="oneCell">
    <xdr:from>
      <xdr:col>10</xdr:col>
      <xdr:colOff>74082</xdr:colOff>
      <xdr:row>23</xdr:row>
      <xdr:rowOff>105835</xdr:rowOff>
    </xdr:from>
    <xdr:to>
      <xdr:col>10</xdr:col>
      <xdr:colOff>2444749</xdr:colOff>
      <xdr:row>23</xdr:row>
      <xdr:rowOff>1005417</xdr:rowOff>
    </xdr:to>
    <xdr:pic>
      <xdr:nvPicPr>
        <xdr:cNvPr id="24" name="Imagen 23"/>
        <xdr:cNvPicPr/>
      </xdr:nvPicPr>
      <xdr:blipFill>
        <a:blip xmlns:r="http://schemas.openxmlformats.org/officeDocument/2006/relationships" r:embed="rId16"/>
        <a:stretch>
          <a:fillRect/>
        </a:stretch>
      </xdr:blipFill>
      <xdr:spPr>
        <a:xfrm>
          <a:off x="17271999" y="19092335"/>
          <a:ext cx="2370667" cy="899582"/>
        </a:xfrm>
        <a:prstGeom prst="rect">
          <a:avLst/>
        </a:prstGeom>
      </xdr:spPr>
    </xdr:pic>
    <xdr:clientData/>
  </xdr:twoCellAnchor>
  <xdr:twoCellAnchor editAs="oneCell">
    <xdr:from>
      <xdr:col>10</xdr:col>
      <xdr:colOff>95250</xdr:colOff>
      <xdr:row>24</xdr:row>
      <xdr:rowOff>84666</xdr:rowOff>
    </xdr:from>
    <xdr:to>
      <xdr:col>10</xdr:col>
      <xdr:colOff>2444746</xdr:colOff>
      <xdr:row>24</xdr:row>
      <xdr:rowOff>1056216</xdr:rowOff>
    </xdr:to>
    <xdr:pic>
      <xdr:nvPicPr>
        <xdr:cNvPr id="25" name="Imagen 24"/>
        <xdr:cNvPicPr/>
      </xdr:nvPicPr>
      <xdr:blipFill>
        <a:blip xmlns:r="http://schemas.openxmlformats.org/officeDocument/2006/relationships" r:embed="rId17"/>
        <a:stretch>
          <a:fillRect/>
        </a:stretch>
      </xdr:blipFill>
      <xdr:spPr>
        <a:xfrm>
          <a:off x="17293167" y="20214166"/>
          <a:ext cx="2349496" cy="971550"/>
        </a:xfrm>
        <a:prstGeom prst="rect">
          <a:avLst/>
        </a:prstGeom>
      </xdr:spPr>
    </xdr:pic>
    <xdr:clientData/>
  </xdr:twoCellAnchor>
  <xdr:twoCellAnchor editAs="oneCell">
    <xdr:from>
      <xdr:col>10</xdr:col>
      <xdr:colOff>95250</xdr:colOff>
      <xdr:row>25</xdr:row>
      <xdr:rowOff>74083</xdr:rowOff>
    </xdr:from>
    <xdr:to>
      <xdr:col>10</xdr:col>
      <xdr:colOff>2423584</xdr:colOff>
      <xdr:row>25</xdr:row>
      <xdr:rowOff>952500</xdr:rowOff>
    </xdr:to>
    <xdr:pic>
      <xdr:nvPicPr>
        <xdr:cNvPr id="26" name="Imagen 25"/>
        <xdr:cNvPicPr/>
      </xdr:nvPicPr>
      <xdr:blipFill>
        <a:blip xmlns:r="http://schemas.openxmlformats.org/officeDocument/2006/relationships" r:embed="rId18"/>
        <a:stretch>
          <a:fillRect/>
        </a:stretch>
      </xdr:blipFill>
      <xdr:spPr>
        <a:xfrm>
          <a:off x="17293167" y="21336000"/>
          <a:ext cx="2328334" cy="878417"/>
        </a:xfrm>
        <a:prstGeom prst="rect">
          <a:avLst/>
        </a:prstGeom>
      </xdr:spPr>
    </xdr:pic>
    <xdr:clientData/>
  </xdr:twoCellAnchor>
  <xdr:twoCellAnchor editAs="oneCell">
    <xdr:from>
      <xdr:col>10</xdr:col>
      <xdr:colOff>105832</xdr:colOff>
      <xdr:row>26</xdr:row>
      <xdr:rowOff>137583</xdr:rowOff>
    </xdr:from>
    <xdr:to>
      <xdr:col>10</xdr:col>
      <xdr:colOff>2452157</xdr:colOff>
      <xdr:row>26</xdr:row>
      <xdr:rowOff>1051983</xdr:rowOff>
    </xdr:to>
    <xdr:pic>
      <xdr:nvPicPr>
        <xdr:cNvPr id="27" name="Imagen 26"/>
        <xdr:cNvPicPr/>
      </xdr:nvPicPr>
      <xdr:blipFill>
        <a:blip xmlns:r="http://schemas.openxmlformats.org/officeDocument/2006/relationships" r:embed="rId19"/>
        <a:stretch>
          <a:fillRect/>
        </a:stretch>
      </xdr:blipFill>
      <xdr:spPr>
        <a:xfrm>
          <a:off x="17303749" y="22468416"/>
          <a:ext cx="2346325"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13"/>
  <sheetViews>
    <sheetView showGridLines="0" tabSelected="1" zoomScale="90" zoomScaleNormal="90" zoomScalePageLayoutView="140" workbookViewId="0">
      <pane ySplit="9" topLeftCell="A27" activePane="bottomLeft" state="frozen"/>
      <selection pane="bottomLeft" activeCell="D29" sqref="D29"/>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3.125" style="17" bestFit="1" customWidth="1"/>
    <col min="11" max="11" width="33.1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84" t="s">
        <v>21</v>
      </c>
      <c r="D2" s="85"/>
      <c r="F2" s="77" t="s">
        <v>0</v>
      </c>
      <c r="G2" s="78"/>
      <c r="H2" s="48"/>
      <c r="I2" s="48"/>
      <c r="J2" s="16"/>
    </row>
    <row r="3" spans="1:16" ht="15.75" x14ac:dyDescent="0.25">
      <c r="A3" s="1"/>
      <c r="B3" s="4" t="s">
        <v>8</v>
      </c>
      <c r="C3" s="86">
        <v>6</v>
      </c>
      <c r="D3" s="87"/>
      <c r="F3" s="79"/>
      <c r="G3" s="80"/>
      <c r="H3" s="48"/>
      <c r="I3" s="48"/>
      <c r="J3" s="16"/>
    </row>
    <row r="4" spans="1:16" ht="16.5" x14ac:dyDescent="0.3">
      <c r="A4" s="1"/>
      <c r="B4" s="4" t="s">
        <v>54</v>
      </c>
      <c r="C4" s="88" t="s">
        <v>145</v>
      </c>
      <c r="D4" s="89"/>
      <c r="E4" s="5"/>
      <c r="F4" s="47" t="s">
        <v>55</v>
      </c>
      <c r="G4" s="46" t="s">
        <v>147</v>
      </c>
      <c r="H4" s="48"/>
      <c r="I4" s="48"/>
      <c r="J4" s="16"/>
      <c r="K4" s="16"/>
    </row>
    <row r="5" spans="1:16" ht="16.5" thickBot="1" x14ac:dyDescent="0.3">
      <c r="A5" s="1"/>
      <c r="B5" s="6" t="s">
        <v>1</v>
      </c>
      <c r="C5" s="90" t="s">
        <v>146</v>
      </c>
      <c r="D5" s="91"/>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161</v>
      </c>
      <c r="D7" s="31"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69.75" customHeight="1" thickBot="1" x14ac:dyDescent="0.3">
      <c r="A9" s="28" t="s">
        <v>2</v>
      </c>
      <c r="B9" s="24" t="s">
        <v>9</v>
      </c>
      <c r="C9" s="23" t="s">
        <v>3</v>
      </c>
      <c r="D9" s="23" t="s">
        <v>4</v>
      </c>
      <c r="E9" s="23" t="s">
        <v>5</v>
      </c>
      <c r="F9" s="68" t="s">
        <v>61</v>
      </c>
      <c r="G9" s="68" t="s">
        <v>59</v>
      </c>
      <c r="H9" s="68" t="s">
        <v>60</v>
      </c>
      <c r="I9" s="68" t="s">
        <v>121</v>
      </c>
      <c r="J9" s="24" t="s">
        <v>6</v>
      </c>
      <c r="K9" s="25" t="s">
        <v>7</v>
      </c>
    </row>
    <row r="10" spans="1:16" s="12" customFormat="1" ht="92.25" customHeight="1" x14ac:dyDescent="0.3">
      <c r="A10" s="13" t="s">
        <v>142</v>
      </c>
      <c r="B10" s="13" t="s">
        <v>158</v>
      </c>
      <c r="C10" s="26" t="str">
        <f t="shared" ref="C10:C79" si="0">IF(OR(B10&lt;&gt;"",J10&lt;&gt;""),IF($G$4="Recurso",CONCATENATE($G$4," ",$G$5),$G$4),"")</f>
        <v>Cuaderno de Estudio</v>
      </c>
      <c r="D10" s="14" t="s">
        <v>156</v>
      </c>
      <c r="E10" s="14" t="s">
        <v>154</v>
      </c>
      <c r="F10" s="14" t="str">
        <f t="shared" ref="F10:F79" si="1">IF(OR(B10&lt;&gt;"",J10&lt;&gt;""),CONCATENATE($C$7,"_",$A10,IF($G$4="Cuaderno de Estudio","_small",CONCATENATE(IF(I10="","","n"),IF(LEFT($G$5,1)="F",".jpg",".png")))),"")</f>
        <v>MA_06_03_CO_IMG01_small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79" si="2">IF(AND(I10&lt;&gt;"",I10&lt;&gt;0),IF(OR(B10&lt;&gt;"",J10&lt;&gt;""),CONCATENATE($C$7,"_",$A10,IF($G$4="Cuaderno de Estudio","_zoom",CONCATENATE("a",IF(LEFT($G$5,1)="F",".jpg",".png")))),""),"")</f>
        <v>MA_06_03_CO_IMG01_zoom</v>
      </c>
      <c r="I10" s="14" t="str">
        <f>IF(OR(B10&lt;&gt;"",J10&lt;&gt;""),IF($G$4="Recurso",IF(LEFT($G$5,1)="M",IF(VLOOKUP($G$5,'Definición técnica de imagenes'!$A$3:$G$17,6,FALSE)=0,"",VLOOKUP($G$5,'Definición técnica de imagenes'!$A$3:$G$17,6,FALSE)),IF($G$5="F1","","")),'Definición técnica de imagenes'!$F$16),"")</f>
        <v>800 x 600 px</v>
      </c>
      <c r="J10" s="27" t="s">
        <v>159</v>
      </c>
      <c r="K10" s="29"/>
    </row>
    <row r="11" spans="1:16" s="12" customFormat="1" ht="69" customHeight="1" x14ac:dyDescent="0.25">
      <c r="A11" s="13" t="s">
        <v>148</v>
      </c>
      <c r="B11" s="13" t="s">
        <v>158</v>
      </c>
      <c r="C11" s="26" t="str">
        <f t="shared" si="0"/>
        <v>Cuaderno de Estudio</v>
      </c>
      <c r="D11" s="14" t="s">
        <v>156</v>
      </c>
      <c r="E11" s="14" t="s">
        <v>154</v>
      </c>
      <c r="F11" s="14" t="str">
        <f t="shared" si="1"/>
        <v>MA_06_03_CO_IMG02_small</v>
      </c>
      <c r="G11" s="14" t="str">
        <f>IF(F11&lt;&gt;"",IF($G$4="Recurso",IF(LEFT($G$5,1)="M",VLOOKUP($G$5,'Definición técnica de imagenes'!$A$3:$G$17,5,FALSE),IF($G$5="F1",'Definición técnica de imagenes'!$E$15,'Definición técnica de imagenes'!$F$13)),'Definición técnica de imagenes'!$E$16),"")</f>
        <v>526 x 370 px</v>
      </c>
      <c r="H11" s="14" t="str">
        <f t="shared" si="2"/>
        <v>MA_06_03_CO_IMG02_zoom</v>
      </c>
      <c r="I11" s="14" t="str">
        <f>IF(OR(B11&lt;&gt;"",J11&lt;&gt;""),IF($G$4="Recurso",IF(LEFT($G$5,1)="M",IF(VLOOKUP($G$5,'Definición técnica de imagenes'!$A$3:$G$17,6,FALSE)=0,"",VLOOKUP($G$5,'Definición técnica de imagenes'!$A$3:$G$17,6,FALSE)),IF($G$5="F1","","")),'Definición técnica de imagenes'!$F$16),"")</f>
        <v>800 x 600 px</v>
      </c>
      <c r="J11" s="27" t="s">
        <v>160</v>
      </c>
      <c r="K11" s="20"/>
    </row>
    <row r="12" spans="1:16" s="12" customFormat="1" ht="14.25" x14ac:dyDescent="0.3">
      <c r="A12" s="13" t="s">
        <v>149</v>
      </c>
      <c r="B12" s="13">
        <v>152345408</v>
      </c>
      <c r="C12" s="26" t="str">
        <f t="shared" si="0"/>
        <v>Cuaderno de Estudio</v>
      </c>
      <c r="D12" s="14" t="s">
        <v>153</v>
      </c>
      <c r="E12" s="14" t="s">
        <v>154</v>
      </c>
      <c r="F12" s="14" t="str">
        <f t="shared" si="1"/>
        <v>MA_06_03_CO_IMG03_small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MA_06_03_CO_IMG03_zoom</v>
      </c>
      <c r="I12" s="14" t="str">
        <f>IF(OR(B12&lt;&gt;"",J12&lt;&gt;""),IF($G$4="Recurso",IF(LEFT($G$5,1)="M",IF(VLOOKUP($G$5,'Definición técnica de imagenes'!$A$3:$G$17,6,FALSE)=0,"",VLOOKUP($G$5,'Definición técnica de imagenes'!$A$3:$G$17,6,FALSE)),IF($G$5="F1","","")),'Definición técnica de imagenes'!$F$16),"")</f>
        <v>800 x 600 px</v>
      </c>
      <c r="J12" s="72" t="s">
        <v>155</v>
      </c>
      <c r="K12" s="29"/>
    </row>
    <row r="13" spans="1:16" s="12" customFormat="1" ht="87.75" customHeight="1" x14ac:dyDescent="0.25">
      <c r="A13" s="13" t="s">
        <v>150</v>
      </c>
      <c r="B13" s="73" t="s">
        <v>158</v>
      </c>
      <c r="C13" s="26" t="str">
        <f t="shared" si="0"/>
        <v>Cuaderno de Estudio</v>
      </c>
      <c r="D13" s="14" t="s">
        <v>156</v>
      </c>
      <c r="E13" s="14" t="s">
        <v>154</v>
      </c>
      <c r="F13" s="14" t="str">
        <f t="shared" si="1"/>
        <v>MA_06_03_CO_IMG04_small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MA_06_03_CO_IMG04_zoom</v>
      </c>
      <c r="I13" s="14" t="str">
        <f>IF(OR(B13&lt;&gt;"",J13&lt;&gt;""),IF($G$4="Recurso",IF(LEFT($G$5,1)="M",IF(VLOOKUP($G$5,'Definición técnica de imagenes'!$A$3:$G$17,6,FALSE)=0,"",VLOOKUP($G$5,'Definición técnica de imagenes'!$A$3:$G$17,6,FALSE)),IF($G$5="F1","","")),'Definición técnica de imagenes'!$F$16),"")</f>
        <v>800 x 600 px</v>
      </c>
      <c r="J13" s="75" t="s">
        <v>157</v>
      </c>
      <c r="K13" s="20" t="s">
        <v>168</v>
      </c>
    </row>
    <row r="14" spans="1:16" s="12" customFormat="1" ht="128.25" customHeight="1" x14ac:dyDescent="0.25">
      <c r="A14" s="13" t="s">
        <v>151</v>
      </c>
      <c r="B14" s="73" t="s">
        <v>158</v>
      </c>
      <c r="C14" s="26" t="str">
        <f t="shared" si="0"/>
        <v>Cuaderno de Estudio</v>
      </c>
      <c r="D14" s="14" t="s">
        <v>156</v>
      </c>
      <c r="E14" s="14" t="s">
        <v>154</v>
      </c>
      <c r="F14" s="14" t="str">
        <f t="shared" si="1"/>
        <v>MA_06_03_CO_IMG05_small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MA_06_03_CO_IMG05_zoom</v>
      </c>
      <c r="I14" s="14" t="str">
        <f>IF(OR(B14&lt;&gt;"",J14&lt;&gt;""),IF($G$4="Recurso",IF(LEFT($G$5,1)="M",IF(VLOOKUP($G$5,'Definición técnica de imagenes'!$A$3:$G$17,6,FALSE)=0,"",VLOOKUP($G$5,'Definición técnica de imagenes'!$A$3:$G$17,6,FALSE)),IF($G$5="F1","","")),'Definición técnica de imagenes'!$F$16),"")</f>
        <v>800 x 600 px</v>
      </c>
      <c r="J14" s="72" t="s">
        <v>162</v>
      </c>
      <c r="K14" s="20" t="s">
        <v>169</v>
      </c>
    </row>
    <row r="15" spans="1:16" s="12" customFormat="1" ht="108" customHeight="1" x14ac:dyDescent="0.25">
      <c r="A15" s="13" t="s">
        <v>152</v>
      </c>
      <c r="B15" s="14" t="s">
        <v>158</v>
      </c>
      <c r="C15" s="26" t="str">
        <f t="shared" si="0"/>
        <v>Cuaderno de Estudio</v>
      </c>
      <c r="D15" s="14" t="s">
        <v>156</v>
      </c>
      <c r="E15" s="14" t="s">
        <v>154</v>
      </c>
      <c r="F15" s="14" t="str">
        <f t="shared" si="1"/>
        <v>MA_06_03_CO_IMG06_small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MA_06_03_CO_IMG06_zoom</v>
      </c>
      <c r="I15" s="14" t="str">
        <f>IF(OR(B15&lt;&gt;"",J15&lt;&gt;""),IF($G$4="Recurso",IF(LEFT($G$5,1)="M",IF(VLOOKUP($G$5,'Definición técnica de imagenes'!$A$3:$G$17,6,FALSE)=0,"",VLOOKUP($G$5,'Definición técnica de imagenes'!$A$3:$G$17,6,FALSE)),IF($G$5="F1","","")),'Definición técnica de imagenes'!$F$16),"")</f>
        <v>800 x 600 px</v>
      </c>
      <c r="J15" s="14" t="s">
        <v>180</v>
      </c>
      <c r="K15" s="110"/>
      <c r="L15" s="12" t="s">
        <v>181</v>
      </c>
      <c r="M15" s="12">
        <v>24</v>
      </c>
      <c r="N15" s="12" t="s">
        <v>182</v>
      </c>
    </row>
    <row r="16" spans="1:16" s="12" customFormat="1" ht="100.5" customHeight="1" x14ac:dyDescent="0.25">
      <c r="A16" s="13" t="s">
        <v>164</v>
      </c>
      <c r="B16" s="73" t="s">
        <v>158</v>
      </c>
      <c r="C16" s="26" t="str">
        <f t="shared" si="0"/>
        <v>Cuaderno de Estudio</v>
      </c>
      <c r="D16" s="14" t="s">
        <v>156</v>
      </c>
      <c r="E16" s="14" t="s">
        <v>154</v>
      </c>
      <c r="F16" s="14" t="str">
        <f t="shared" si="1"/>
        <v>MA_06_03_CO_IMG07_small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MA_06_03_CO_IMG07_zoom</v>
      </c>
      <c r="I16" s="14" t="str">
        <f>IF(OR(B16&lt;&gt;"",J16&lt;&gt;""),IF($G$4="Recurso",IF(LEFT($G$5,1)="M",IF(VLOOKUP($G$5,'Definición técnica de imagenes'!$A$3:$G$17,6,FALSE)=0,"",VLOOKUP($G$5,'Definición técnica de imagenes'!$A$3:$G$17,6,FALSE)),IF($G$5="F1","","")),'Definición técnica de imagenes'!$F$16),"")</f>
        <v>800 x 600 px</v>
      </c>
      <c r="J16" s="76" t="s">
        <v>184</v>
      </c>
      <c r="K16" s="74"/>
      <c r="L16" s="12">
        <v>110</v>
      </c>
      <c r="M16" s="12">
        <v>14589</v>
      </c>
      <c r="N16" s="12" t="s">
        <v>183</v>
      </c>
    </row>
    <row r="17" spans="1:12" s="12" customFormat="1" ht="84" customHeight="1" x14ac:dyDescent="0.25">
      <c r="A17" s="13" t="s">
        <v>166</v>
      </c>
      <c r="B17" s="73" t="s">
        <v>158</v>
      </c>
      <c r="C17" s="26" t="str">
        <f t="shared" si="0"/>
        <v>Cuaderno de Estudio</v>
      </c>
      <c r="D17" s="14" t="s">
        <v>156</v>
      </c>
      <c r="E17" s="14" t="s">
        <v>154</v>
      </c>
      <c r="F17" s="14" t="str">
        <f t="shared" si="1"/>
        <v>MA_06_03_CO_IMG08_small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MA_06_03_CO_IMG08_zoom</v>
      </c>
      <c r="I17" s="14" t="str">
        <f>IF(OR(B17&lt;&gt;"",J17&lt;&gt;""),IF($G$4="Recurso",IF(LEFT($G$5,1)="M",IF(VLOOKUP($G$5,'Definición técnica de imagenes'!$A$3:$G$17,6,FALSE)=0,"",VLOOKUP($G$5,'Definición técnica de imagenes'!$A$3:$G$17,6,FALSE)),IF($G$5="F1","","")),'Definición técnica de imagenes'!$F$16),"")</f>
        <v>800 x 600 px</v>
      </c>
      <c r="J17" s="76" t="s">
        <v>184</v>
      </c>
      <c r="K17" s="74"/>
      <c r="L17" s="12">
        <v>141</v>
      </c>
    </row>
    <row r="18" spans="1:12" s="12" customFormat="1" ht="136.5" customHeight="1" x14ac:dyDescent="0.25">
      <c r="A18" s="13" t="s">
        <v>172</v>
      </c>
      <c r="B18" s="73" t="s">
        <v>158</v>
      </c>
      <c r="C18" s="26" t="str">
        <f>IF(OR(B18&lt;&gt;"",J18&lt;&gt;""),IF($G$4="Recurso",CONCATENATE($G$4," ",$G$5),$G$4),"")</f>
        <v>Cuaderno de Estudio</v>
      </c>
      <c r="D18" s="26" t="str">
        <f>IF(OR(C18&lt;&gt;"",K18&lt;&gt;""),IF($G$4="Recurso",CONCATENATE($G$4," ",$G$5),$G$4),"")</f>
        <v>Cuaderno de Estudio</v>
      </c>
      <c r="E18" s="14" t="s">
        <v>154</v>
      </c>
      <c r="F18" s="14" t="str">
        <f t="shared" si="1"/>
        <v>MA_06_03_CO_IMG09_small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MA_06_03_CO_IMG09_zoom</v>
      </c>
      <c r="I18" s="14" t="str">
        <f>IF(OR(B18&lt;&gt;"",J18&lt;&gt;""),IF($G$4="Recurso",IF(LEFT($G$5,1)="M",IF(VLOOKUP($G$5,'Definición técnica de imagenes'!$A$3:$G$17,6,FALSE)=0,"",VLOOKUP($G$5,'Definición técnica de imagenes'!$A$3:$G$17,6,FALSE)),IF($G$5="F1","","")),'Definición técnica de imagenes'!$F$16),"")</f>
        <v>800 x 600 px</v>
      </c>
      <c r="J18" s="76" t="s">
        <v>163</v>
      </c>
      <c r="K18" s="74"/>
      <c r="L18" s="12">
        <v>213</v>
      </c>
    </row>
    <row r="19" spans="1:12" s="12" customFormat="1" ht="114" customHeight="1" x14ac:dyDescent="0.25">
      <c r="A19" s="13" t="s">
        <v>173</v>
      </c>
      <c r="B19" s="73" t="s">
        <v>158</v>
      </c>
      <c r="C19" s="26" t="str">
        <f t="shared" si="0"/>
        <v>Cuaderno de Estudio</v>
      </c>
      <c r="D19" s="76" t="s">
        <v>156</v>
      </c>
      <c r="E19" s="14" t="s">
        <v>154</v>
      </c>
      <c r="F19" s="14" t="str">
        <f t="shared" si="1"/>
        <v>MA_06_03_CO_IMG10_small</v>
      </c>
      <c r="G19" s="14" t="str">
        <f>IF(F19&lt;&gt;"",IF($G$4="Recurso",IF(LEFT($G$5,1)="M",VLOOKUP($G$5,'Definición técnica de imagenes'!$A$3:$G$17,5,FALSE),IF($G$5="F1",'Definición técnica de imagenes'!$E$15,'Definición técnica de imagenes'!$F$13)),'Definición técnica de imagenes'!$E$16),"")</f>
        <v>526 x 370 px</v>
      </c>
      <c r="H19" s="14" t="str">
        <f t="shared" si="2"/>
        <v>MA_06_03_CO_IMG10_zoom</v>
      </c>
      <c r="I19" s="14" t="str">
        <f>IF(OR(B19&lt;&gt;"",J19&lt;&gt;""),IF($G$4="Recurso",IF(LEFT($G$5,1)="M",IF(VLOOKUP($G$5,'Definición técnica de imagenes'!$A$3:$G$17,6,FALSE)=0,"",VLOOKUP($G$5,'Definición técnica de imagenes'!$A$3:$G$17,6,FALSE)),IF($G$5="F1","","")),'Definición técnica de imagenes'!$F$16),"")</f>
        <v>800 x 600 px</v>
      </c>
      <c r="J19" s="76" t="s">
        <v>185</v>
      </c>
      <c r="K19" s="74"/>
    </row>
    <row r="20" spans="1:12" s="12" customFormat="1" ht="96.75" customHeight="1" x14ac:dyDescent="0.25">
      <c r="A20" s="13" t="s">
        <v>174</v>
      </c>
      <c r="B20" s="73" t="s">
        <v>158</v>
      </c>
      <c r="C20" s="26" t="str">
        <f t="shared" si="0"/>
        <v>Cuaderno de Estudio</v>
      </c>
      <c r="D20" s="76" t="s">
        <v>156</v>
      </c>
      <c r="E20" s="14" t="s">
        <v>154</v>
      </c>
      <c r="F20" s="14" t="str">
        <f t="shared" si="1"/>
        <v>MA_06_03_CO_IMG11_small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MA_06_03_CO_IMG11_zoom</v>
      </c>
      <c r="I20" s="14" t="str">
        <f>IF(OR(B20&lt;&gt;"",J20&lt;&gt;""),IF($G$4="Recurso",IF(LEFT($G$5,1)="M",IF(VLOOKUP($G$5,'Definición técnica de imagenes'!$A$3:$G$17,6,FALSE)=0,"",VLOOKUP($G$5,'Definición técnica de imagenes'!$A$3:$G$17,6,FALSE)),IF($G$5="F1","","")),'Definición técnica de imagenes'!$F$16),"")</f>
        <v>800 x 600 px</v>
      </c>
      <c r="J20" s="76" t="s">
        <v>185</v>
      </c>
      <c r="K20" s="74"/>
    </row>
    <row r="21" spans="1:12" s="12" customFormat="1" ht="84" customHeight="1" x14ac:dyDescent="0.25">
      <c r="A21" s="13" t="s">
        <v>175</v>
      </c>
      <c r="B21" s="73" t="s">
        <v>158</v>
      </c>
      <c r="C21" s="26" t="str">
        <f t="shared" si="0"/>
        <v>Cuaderno de Estudio</v>
      </c>
      <c r="D21" s="76" t="s">
        <v>156</v>
      </c>
      <c r="E21" s="14" t="s">
        <v>154</v>
      </c>
      <c r="F21" s="14" t="str">
        <f t="shared" si="1"/>
        <v>MA_06_03_CO_IMG12_small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MA_06_03_CO_IMG12_zoom</v>
      </c>
      <c r="I21" s="14" t="str">
        <f>IF(OR(B21&lt;&gt;"",J21&lt;&gt;""),IF($G$4="Recurso",IF(LEFT($G$5,1)="M",IF(VLOOKUP($G$5,'Definición técnica de imagenes'!$A$3:$G$17,6,FALSE)=0,"",VLOOKUP($G$5,'Definición técnica de imagenes'!$A$3:$G$17,6,FALSE)),IF($G$5="F1","","")),'Definición técnica de imagenes'!$F$16),"")</f>
        <v>800 x 600 px</v>
      </c>
      <c r="J21" s="76" t="s">
        <v>185</v>
      </c>
      <c r="K21" s="74"/>
    </row>
    <row r="22" spans="1:12" s="12" customFormat="1" ht="93.75" customHeight="1" x14ac:dyDescent="0.25">
      <c r="A22" s="13" t="s">
        <v>176</v>
      </c>
      <c r="B22" s="73" t="s">
        <v>158</v>
      </c>
      <c r="C22" s="26" t="str">
        <f t="shared" si="0"/>
        <v>Cuaderno de Estudio</v>
      </c>
      <c r="D22" s="76" t="s">
        <v>156</v>
      </c>
      <c r="E22" s="14" t="s">
        <v>154</v>
      </c>
      <c r="F22" s="14" t="str">
        <f t="shared" si="1"/>
        <v>MA_06_03_CO_IMG13_small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MA_06_03_CO_IMG13_zoom</v>
      </c>
      <c r="I22" s="14" t="str">
        <f>IF(OR(B22&lt;&gt;"",J22&lt;&gt;""),IF($G$4="Recurso",IF(LEFT($G$5,1)="M",IF(VLOOKUP($G$5,'Definición técnica de imagenes'!$A$3:$G$17,6,FALSE)=0,"",VLOOKUP($G$5,'Definición técnica de imagenes'!$A$3:$G$17,6,FALSE)),IF($G$5="F1","","")),'Definición técnica de imagenes'!$F$16),"")</f>
        <v>800 x 600 px</v>
      </c>
      <c r="J22" s="76" t="s">
        <v>185</v>
      </c>
      <c r="K22" s="74"/>
    </row>
    <row r="23" spans="1:12" s="12" customFormat="1" ht="84" customHeight="1" x14ac:dyDescent="0.25">
      <c r="A23" s="13" t="s">
        <v>177</v>
      </c>
      <c r="B23" s="73" t="s">
        <v>158</v>
      </c>
      <c r="C23" s="26" t="str">
        <f t="shared" si="0"/>
        <v>Cuaderno de Estudio</v>
      </c>
      <c r="D23" s="76" t="s">
        <v>156</v>
      </c>
      <c r="E23" s="14" t="s">
        <v>154</v>
      </c>
      <c r="F23" s="14" t="str">
        <f t="shared" si="1"/>
        <v>MA_06_03_CO_IMG14_small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MA_06_03_CO_IMG14_zoom</v>
      </c>
      <c r="I23" s="14" t="str">
        <f>IF(OR(B23&lt;&gt;"",J23&lt;&gt;""),IF($G$4="Recurso",IF(LEFT($G$5,1)="M",IF(VLOOKUP($G$5,'Definición técnica de imagenes'!$A$3:$G$17,6,FALSE)=0,"",VLOOKUP($G$5,'Definición técnica de imagenes'!$A$3:$G$17,6,FALSE)),IF($G$5="F1","","")),'Definición técnica de imagenes'!$F$16),"")</f>
        <v>800 x 600 px</v>
      </c>
      <c r="J23" s="76" t="s">
        <v>185</v>
      </c>
      <c r="K23" s="74"/>
    </row>
    <row r="24" spans="1:12" s="12" customFormat="1" ht="90" customHeight="1" x14ac:dyDescent="0.25">
      <c r="A24" s="13" t="s">
        <v>178</v>
      </c>
      <c r="B24" s="73" t="s">
        <v>158</v>
      </c>
      <c r="C24" s="26" t="str">
        <f t="shared" si="0"/>
        <v>Cuaderno de Estudio</v>
      </c>
      <c r="D24" s="76" t="s">
        <v>156</v>
      </c>
      <c r="E24" s="14" t="s">
        <v>154</v>
      </c>
      <c r="F24" s="14" t="str">
        <f t="shared" si="1"/>
        <v>MA_06_03_CO_IMG15_small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MA_06_03_CO_IMG15_zoom</v>
      </c>
      <c r="I24" s="14" t="str">
        <f>IF(OR(B24&lt;&gt;"",J24&lt;&gt;""),IF($G$4="Recurso",IF(LEFT($G$5,1)="M",IF(VLOOKUP($G$5,'Definición técnica de imagenes'!$A$3:$G$17,6,FALSE)=0,"",VLOOKUP($G$5,'Definición técnica de imagenes'!$A$3:$G$17,6,FALSE)),IF($G$5="F1","","")),'Definición técnica de imagenes'!$F$16),"")</f>
        <v>800 x 600 px</v>
      </c>
      <c r="J24" s="76" t="s">
        <v>186</v>
      </c>
      <c r="K24" s="74"/>
    </row>
    <row r="25" spans="1:12" s="12" customFormat="1" ht="89.25" customHeight="1" x14ac:dyDescent="0.25">
      <c r="A25" s="13" t="s">
        <v>179</v>
      </c>
      <c r="B25" s="73" t="s">
        <v>158</v>
      </c>
      <c r="C25" s="26" t="str">
        <f t="shared" si="0"/>
        <v>Cuaderno de Estudio</v>
      </c>
      <c r="D25" s="76" t="s">
        <v>156</v>
      </c>
      <c r="E25" s="14" t="s">
        <v>154</v>
      </c>
      <c r="F25" s="14" t="str">
        <f t="shared" si="1"/>
        <v>MA_06_03_CO_IMG16_small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MA_06_03_CO_IMG16_zoom</v>
      </c>
      <c r="I25" s="14" t="str">
        <f>IF(OR(B25&lt;&gt;"",J25&lt;&gt;""),IF($G$4="Recurso",IF(LEFT($G$5,1)="M",IF(VLOOKUP($G$5,'Definición técnica de imagenes'!$A$3:$G$17,6,FALSE)=0,"",VLOOKUP($G$5,'Definición técnica de imagenes'!$A$3:$G$17,6,FALSE)),IF($G$5="F1","","")),'Definición técnica de imagenes'!$F$16),"")</f>
        <v>800 x 600 px</v>
      </c>
      <c r="J25" s="76" t="s">
        <v>186</v>
      </c>
      <c r="K25" s="74"/>
    </row>
    <row r="26" spans="1:12" s="12" customFormat="1" ht="84" customHeight="1" x14ac:dyDescent="0.25">
      <c r="A26" s="13" t="s">
        <v>187</v>
      </c>
      <c r="B26" s="73" t="s">
        <v>158</v>
      </c>
      <c r="C26" s="26" t="str">
        <f t="shared" si="0"/>
        <v>Cuaderno de Estudio</v>
      </c>
      <c r="D26" s="76" t="s">
        <v>156</v>
      </c>
      <c r="E26" s="14" t="s">
        <v>154</v>
      </c>
      <c r="F26" s="14" t="str">
        <f t="shared" si="1"/>
        <v>MA_06_03_CO_IMG17_small</v>
      </c>
      <c r="G26" s="14" t="str">
        <f>IF(F26&lt;&gt;"",IF($G$4="Recurso",IF(LEFT($G$5,1)="M",VLOOKUP($G$5,'Definición técnica de imagenes'!$A$3:$G$17,5,FALSE),IF($G$5="F1",'Definición técnica de imagenes'!$E$15,'Definición técnica de imagenes'!$F$13)),'Definición técnica de imagenes'!$E$16),"")</f>
        <v>526 x 370 px</v>
      </c>
      <c r="I26" s="14" t="str">
        <f>IF(OR(B26&lt;&gt;"",J26&lt;&gt;""),IF($G$4="Recurso",IF(LEFT($G$5,1)="M",IF(VLOOKUP($G$5,'Definición técnica de imagenes'!$A$3:$G$17,6,FALSE)=0,"",VLOOKUP($G$5,'Definición técnica de imagenes'!$A$3:$G$17,6,FALSE)),IF($G$5="F1","","")),'Definición técnica de imagenes'!$F$16),"")</f>
        <v>800 x 600 px</v>
      </c>
      <c r="J26" s="76" t="s">
        <v>186</v>
      </c>
      <c r="K26" s="74"/>
    </row>
    <row r="27" spans="1:12" s="12" customFormat="1" ht="90" customHeight="1" x14ac:dyDescent="0.25">
      <c r="A27" s="13" t="s">
        <v>188</v>
      </c>
      <c r="B27" s="73" t="s">
        <v>158</v>
      </c>
      <c r="C27" s="26" t="str">
        <f t="shared" si="0"/>
        <v>Cuaderno de Estudio</v>
      </c>
      <c r="D27" s="76" t="s">
        <v>156</v>
      </c>
      <c r="E27" s="14" t="s">
        <v>154</v>
      </c>
      <c r="F27" s="14" t="str">
        <f t="shared" si="1"/>
        <v>MA_06_03_CO_IMG18_small</v>
      </c>
      <c r="G27" s="14" t="str">
        <f>IF(F27&lt;&gt;"",IF($G$4="Recurso",IF(LEFT($G$5,1)="M",VLOOKUP($G$5,'Definición técnica de imagenes'!$A$3:$G$17,5,FALSE),IF($G$5="F1",'Definición técnica de imagenes'!$E$15,'Definición técnica de imagenes'!$F$13)),'Definición técnica de imagenes'!$E$16),"")</f>
        <v>526 x 370 px</v>
      </c>
      <c r="H27" s="14" t="str">
        <f>IF(AND(I26&lt;&gt;"",I26&lt;&gt;0),IF(OR(B26&lt;&gt;"",J26&lt;&gt;""),CONCATENATE($C$7,"_",$A26,IF($G$4="Cuaderno de Estudio","_zoom",CONCATENATE("a",IF(LEFT($G$5,1)="F",".jpg",".png")))),""),"")</f>
        <v>MA_06_03_CO_IMG17_zoom</v>
      </c>
      <c r="I27" s="14" t="str">
        <f>IF(OR(B27&lt;&gt;"",J27&lt;&gt;""),IF($G$4="Recurso",IF(LEFT($G$5,1)="M",IF(VLOOKUP($G$5,'Definición técnica de imagenes'!$A$3:$G$17,6,FALSE)=0,"",VLOOKUP($G$5,'Definición técnica de imagenes'!$A$3:$G$17,6,FALSE)),IF($G$5="F1","","")),'Definición técnica de imagenes'!$F$16),"")</f>
        <v>800 x 600 px</v>
      </c>
      <c r="J27" s="76" t="s">
        <v>186</v>
      </c>
      <c r="K27" s="74"/>
    </row>
    <row r="28" spans="1:12" s="12" customFormat="1" ht="40.5" customHeight="1" x14ac:dyDescent="0.25">
      <c r="A28" s="13" t="s">
        <v>170</v>
      </c>
      <c r="B28" s="73" t="s">
        <v>158</v>
      </c>
      <c r="C28" s="26" t="str">
        <f t="shared" si="0"/>
        <v>Cuaderno de Estudio</v>
      </c>
      <c r="D28" s="14" t="s">
        <v>156</v>
      </c>
      <c r="E28" s="14" t="s">
        <v>154</v>
      </c>
      <c r="F28" s="14" t="str">
        <f t="shared" si="1"/>
        <v>MA_06_03_CO_IMG19_small</v>
      </c>
      <c r="G28" s="14" t="str">
        <f>IF(F28&lt;&gt;"",IF($G$4="Recurso",IF(LEFT($G$5,1)="M",VLOOKUP($G$5,'Definición técnica de imagenes'!$A$3:$G$17,5,FALSE),IF($G$5="F1",'Definición técnica de imagenes'!$E$15,'Definición técnica de imagenes'!$F$13)),'Definición técnica de imagenes'!$E$16),"")</f>
        <v>526 x 370 px</v>
      </c>
      <c r="H28" s="14" t="str">
        <f t="shared" si="2"/>
        <v>MA_06_03_CO_IMG19_zoom</v>
      </c>
      <c r="I28" s="14" t="str">
        <f>IF(OR(B28&lt;&gt;"",J28&lt;&gt;""),IF($G$4="Recurso",IF(LEFT($G$5,1)="M",IF(VLOOKUP($G$5,'Definición técnica de imagenes'!$A$3:$G$17,6,FALSE)=0,"",VLOOKUP($G$5,'Definición técnica de imagenes'!$A$3:$G$17,6,FALSE)),IF($G$5="F1","","")),'Definición técnica de imagenes'!$F$16),"")</f>
        <v>800 x 600 px</v>
      </c>
      <c r="J28" s="76" t="s">
        <v>165</v>
      </c>
      <c r="K28" s="19"/>
    </row>
    <row r="29" spans="1:12" s="12" customFormat="1" ht="42.75" customHeight="1" x14ac:dyDescent="0.25">
      <c r="A29" s="13" t="s">
        <v>171</v>
      </c>
      <c r="B29" s="73" t="s">
        <v>158</v>
      </c>
      <c r="C29" s="26" t="str">
        <f t="shared" si="0"/>
        <v>Cuaderno de Estudio</v>
      </c>
      <c r="D29" s="14" t="s">
        <v>156</v>
      </c>
      <c r="E29" s="14" t="s">
        <v>154</v>
      </c>
      <c r="F29" s="14" t="str">
        <f t="shared" si="1"/>
        <v>MA_06_03_CO_IMG20_small</v>
      </c>
      <c r="G29" s="14" t="str">
        <f>IF(F29&lt;&gt;"",IF($G$4="Recurso",IF(LEFT($G$5,1)="M",VLOOKUP($G$5,'Definición técnica de imagenes'!$A$3:$G$17,5,FALSE),IF($G$5="F1",'Definición técnica de imagenes'!$E$15,'Definición técnica de imagenes'!$F$13)),'Definición técnica de imagenes'!$E$16),"")</f>
        <v>526 x 370 px</v>
      </c>
      <c r="H29" s="14" t="str">
        <f t="shared" si="2"/>
        <v>MA_06_03_CO_IMG20_zoom</v>
      </c>
      <c r="I29" s="14" t="str">
        <f>IF(OR(B29&lt;&gt;"",J29&lt;&gt;""),IF($G$4="Recurso",IF(LEFT($G$5,1)="M",IF(VLOOKUP($G$5,'Definición técnica de imagenes'!$A$3:$G$17,6,FALSE)=0,"",VLOOKUP($G$5,'Definición técnica de imagenes'!$A$3:$G$17,6,FALSE)),IF($G$5="F1","","")),'Definición técnica de imagenes'!$F$16),"")</f>
        <v>800 x 600 px</v>
      </c>
      <c r="J29" s="76" t="s">
        <v>167</v>
      </c>
      <c r="K29" s="15"/>
    </row>
    <row r="30" spans="1:12" s="12" customFormat="1" x14ac:dyDescent="0.25">
      <c r="A30" s="13" t="str">
        <f t="shared" ref="A30:A88" si="3">IF(OR(B30&lt;&gt;"",J30&lt;&gt;""),CONCATENATE(LEFT(A29,3),IF(MID(A29,4,2)+1&lt;10,CONCATENATE("0",MID(A29,4,2)+1),MID(A29,4,2)+1)),"")</f>
        <v/>
      </c>
      <c r="B30" s="13"/>
      <c r="C30" s="26"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9"/>
    </row>
    <row r="31" spans="1:12" s="12" customFormat="1" x14ac:dyDescent="0.25">
      <c r="A31" s="13" t="str">
        <f t="shared" si="3"/>
        <v/>
      </c>
      <c r="B31" s="13"/>
      <c r="C31" s="26"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9"/>
    </row>
    <row r="32" spans="1:12" s="12" customFormat="1" x14ac:dyDescent="0.25">
      <c r="A32" s="13" t="str">
        <f t="shared" si="3"/>
        <v/>
      </c>
      <c r="B32" s="13"/>
      <c r="C32" s="26"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3"/>
        <v/>
      </c>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3"/>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9"/>
      <c r="K36" s="19"/>
    </row>
    <row r="37" spans="1:11" s="12" customFormat="1" x14ac:dyDescent="0.2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9"/>
      <c r="K37" s="19"/>
    </row>
    <row r="38" spans="1:11" s="12" customFormat="1" x14ac:dyDescent="0.2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9"/>
      <c r="K38" s="19"/>
    </row>
    <row r="39" spans="1:11" s="12" customFormat="1" x14ac:dyDescent="0.2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9"/>
      <c r="K39" s="19"/>
    </row>
    <row r="40" spans="1:11" s="12" customFormat="1" x14ac:dyDescent="0.2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21"/>
      <c r="K42" s="15"/>
    </row>
    <row r="43" spans="1:11" s="12" customFormat="1" x14ac:dyDescent="0.2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22"/>
      <c r="K43" s="15"/>
    </row>
    <row r="44" spans="1:11" s="12" customFormat="1" x14ac:dyDescent="0.2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6" t="str">
        <f t="shared" si="0"/>
        <v/>
      </c>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6" t="str">
        <f t="shared" si="0"/>
        <v/>
      </c>
      <c r="D76" s="14"/>
      <c r="E76" s="14"/>
      <c r="F76" s="14" t="str">
        <f t="shared" si="1"/>
        <v/>
      </c>
      <c r="G76" s="14" t="str">
        <f>IF(F76&lt;&gt;"",IF($G$4="Recurso",IF(LEFT($G$5,1)="M",VLOOKUP($G$5,'Definición técnica de imagenes'!$A$3:$G$17,5,FALSE),IF($G$5="F1",'Definición técnica de imagenes'!$E$15,'Definición técnica de imagenes'!$F$13)),'Definición técnica de imagenes'!$E$16),"")</f>
        <v/>
      </c>
      <c r="H76" s="14" t="str">
        <f t="shared" si="2"/>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6" t="str">
        <f t="shared" si="0"/>
        <v/>
      </c>
      <c r="D77" s="14"/>
      <c r="E77" s="14"/>
      <c r="F77" s="14" t="str">
        <f t="shared" si="1"/>
        <v/>
      </c>
      <c r="G77" s="14" t="str">
        <f>IF(F77&lt;&gt;"",IF($G$4="Recurso",IF(LEFT($G$5,1)="M",VLOOKUP($G$5,'Definición técnica de imagenes'!$A$3:$G$17,5,FALSE),IF($G$5="F1",'Definición técnica de imagenes'!$E$15,'Definición técnica de imagenes'!$F$13)),'Definición técnica de imagenes'!$E$16),"")</f>
        <v/>
      </c>
      <c r="H77" s="14" t="str">
        <f t="shared" si="2"/>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6" t="str">
        <f t="shared" si="0"/>
        <v/>
      </c>
      <c r="D78" s="14"/>
      <c r="E78" s="14"/>
      <c r="F78" s="14" t="str">
        <f t="shared" si="1"/>
        <v/>
      </c>
      <c r="G78" s="14" t="str">
        <f>IF(F78&lt;&gt;"",IF($G$4="Recurso",IF(LEFT($G$5,1)="M",VLOOKUP($G$5,'Definición técnica de imagenes'!$A$3:$G$17,5,FALSE),IF($G$5="F1",'Definición técnica de imagenes'!$E$15,'Definición técnica de imagenes'!$F$13)),'Definición técnica de imagenes'!$E$16),"")</f>
        <v/>
      </c>
      <c r="H78" s="14" t="str">
        <f t="shared" si="2"/>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6" t="str">
        <f t="shared" si="0"/>
        <v/>
      </c>
      <c r="D79" s="14"/>
      <c r="E79" s="14"/>
      <c r="F79" s="14" t="str">
        <f t="shared" si="1"/>
        <v/>
      </c>
      <c r="G79" s="14" t="str">
        <f>IF(F79&lt;&gt;"",IF($G$4="Recurso",IF(LEFT($G$5,1)="M",VLOOKUP($G$5,'Definición técnica de imagenes'!$A$3:$G$17,5,FALSE),IF($G$5="F1",'Definición técnica de imagenes'!$E$15,'Definición técnica de imagenes'!$F$13)),'Definición técnica de imagenes'!$E$16),"")</f>
        <v/>
      </c>
      <c r="H79" s="14" t="str">
        <f t="shared" si="2"/>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6" t="str">
        <f t="shared" ref="C80:C113" si="4">IF(OR(B80&lt;&gt;"",J80&lt;&gt;""),IF($G$4="Recurso",CONCATENATE($G$4," ",$G$5),$G$4),"")</f>
        <v/>
      </c>
      <c r="D80" s="14"/>
      <c r="E80" s="14"/>
      <c r="F80" s="14" t="str">
        <f t="shared" ref="F80:F113" si="5">IF(OR(B80&lt;&gt;"",J80&lt;&gt;""),CONCATENATE($C$7,"_",$A80,IF($G$4="Cuaderno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 t="shared" ref="H80:H113" si="6">IF(AND(I80&lt;&gt;"",I80&lt;&gt;0),IF(OR(B80&lt;&gt;"",J80&lt;&gt;""),CONCATENATE($C$7,"_",$A80,IF($G$4="Cuaderno de Estudio","_zoom",CONCATENATE("a",IF(LEFT($G$5,1)="F",".jpg",".png")))),""),"")</f>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3"/>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3"/>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3"/>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3"/>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3"/>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ref="A89:A113" si="7">IF(OR(B89&lt;&gt;"",J89&lt;&gt;""),CONCATENATE(LEFT(A88,3),IF(MID(A88,4,2)+1&lt;10,CONCATENATE("0",MID(A88,4,2)+1),MID(A88,4,2)+1)),"")</f>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t="str">
        <f t="shared" si="7"/>
        <v/>
      </c>
      <c r="B109" s="13"/>
      <c r="C109" s="26" t="str">
        <f t="shared" si="4"/>
        <v/>
      </c>
      <c r="D109" s="14"/>
      <c r="E109" s="14"/>
      <c r="F109" s="14" t="str">
        <f t="shared" si="5"/>
        <v/>
      </c>
      <c r="G109" s="14" t="str">
        <f>IF(F109&lt;&gt;"",IF($G$4="Recurso",IF(LEFT($G$5,1)="M",VLOOKUP($G$5,'Definición técnica de imagenes'!$A$3:$G$17,5,FALSE),IF($G$5="F1",'Definición técnica de imagenes'!$E$15,'Definición técnica de imagenes'!$F$13)),'Definición técnica de imagenes'!$E$16),"")</f>
        <v/>
      </c>
      <c r="H109" s="14" t="str">
        <f t="shared" si="6"/>
        <v/>
      </c>
      <c r="I109" s="14" t="str">
        <f>IF(OR(B109&lt;&gt;"",J109&lt;&gt;""),IF($G$4="Recurso",IF(LEFT($G$5,1)="M",IF(VLOOKUP($G$5,'Definición técnica de imagenes'!$A$3:$G$17,6,FALSE)=0,"",VLOOKUP($G$5,'Definición técnica de imagenes'!$A$3:$G$17,6,FALSE)),IF($G$5="F1","","")),'Definición técnica de imagenes'!$F$16),"")</f>
        <v/>
      </c>
      <c r="J109" s="14"/>
      <c r="K109" s="15"/>
    </row>
    <row r="110" spans="1:11" s="12" customFormat="1" x14ac:dyDescent="0.25">
      <c r="A110" s="13" t="str">
        <f t="shared" si="7"/>
        <v/>
      </c>
      <c r="B110" s="13"/>
      <c r="C110" s="26" t="str">
        <f t="shared" si="4"/>
        <v/>
      </c>
      <c r="D110" s="14"/>
      <c r="E110" s="14"/>
      <c r="F110" s="14" t="str">
        <f t="shared" si="5"/>
        <v/>
      </c>
      <c r="G110" s="14" t="str">
        <f>IF(F110&lt;&gt;"",IF($G$4="Recurso",IF(LEFT($G$5,1)="M",VLOOKUP($G$5,'Definición técnica de imagenes'!$A$3:$G$17,5,FALSE),IF($G$5="F1",'Definición técnica de imagenes'!$E$15,'Definición técnica de imagenes'!$F$13)),'Definición técnica de imagenes'!$E$16),"")</f>
        <v/>
      </c>
      <c r="H110" s="14" t="str">
        <f t="shared" si="6"/>
        <v/>
      </c>
      <c r="I110" s="14" t="str">
        <f>IF(OR(B110&lt;&gt;"",J110&lt;&gt;""),IF($G$4="Recurso",IF(LEFT($G$5,1)="M",IF(VLOOKUP($G$5,'Definición técnica de imagenes'!$A$3:$G$17,6,FALSE)=0,"",VLOOKUP($G$5,'Definición técnica de imagenes'!$A$3:$G$17,6,FALSE)),IF($G$5="F1","","")),'Definición técnica de imagenes'!$F$16),"")</f>
        <v/>
      </c>
      <c r="J110" s="14"/>
      <c r="K110" s="15"/>
    </row>
    <row r="111" spans="1:11" s="12" customFormat="1" x14ac:dyDescent="0.25">
      <c r="A111" s="13" t="str">
        <f t="shared" si="7"/>
        <v/>
      </c>
      <c r="B111" s="13"/>
      <c r="C111" s="26" t="str">
        <f t="shared" si="4"/>
        <v/>
      </c>
      <c r="D111" s="14"/>
      <c r="E111" s="14"/>
      <c r="F111" s="14" t="str">
        <f t="shared" si="5"/>
        <v/>
      </c>
      <c r="G111" s="14" t="str">
        <f>IF(F111&lt;&gt;"",IF($G$4="Recurso",IF(LEFT($G$5,1)="M",VLOOKUP($G$5,'Definición técnica de imagenes'!$A$3:$G$17,5,FALSE),IF($G$5="F1",'Definición técnica de imagenes'!$E$15,'Definición técnica de imagenes'!$F$13)),'Definición técnica de imagenes'!$E$16),"")</f>
        <v/>
      </c>
      <c r="H111" s="14" t="str">
        <f t="shared" si="6"/>
        <v/>
      </c>
      <c r="I111" s="14" t="str">
        <f>IF(OR(B111&lt;&gt;"",J111&lt;&gt;""),IF($G$4="Recurso",IF(LEFT($G$5,1)="M",IF(VLOOKUP($G$5,'Definición técnica de imagenes'!$A$3:$G$17,6,FALSE)=0,"",VLOOKUP($G$5,'Definición técnica de imagenes'!$A$3:$G$17,6,FALSE)),IF($G$5="F1","","")),'Definición técnica de imagenes'!$F$16),"")</f>
        <v/>
      </c>
      <c r="J111" s="14"/>
      <c r="K111" s="15"/>
    </row>
    <row r="112" spans="1:11" s="12" customFormat="1" x14ac:dyDescent="0.25">
      <c r="A112" s="13" t="str">
        <f t="shared" si="7"/>
        <v/>
      </c>
      <c r="B112" s="13"/>
      <c r="C112" s="26" t="str">
        <f t="shared" si="4"/>
        <v/>
      </c>
      <c r="D112" s="14"/>
      <c r="E112" s="14"/>
      <c r="F112" s="14" t="str">
        <f t="shared" si="5"/>
        <v/>
      </c>
      <c r="G112" s="14" t="str">
        <f>IF(F112&lt;&gt;"",IF($G$4="Recurso",IF(LEFT($G$5,1)="M",VLOOKUP($G$5,'Definición técnica de imagenes'!$A$3:$G$17,5,FALSE),IF($G$5="F1",'Definición técnica de imagenes'!$E$15,'Definición técnica de imagenes'!$F$13)),'Definición técnica de imagenes'!$E$16),"")</f>
        <v/>
      </c>
      <c r="H112" s="14" t="str">
        <f t="shared" si="6"/>
        <v/>
      </c>
      <c r="I112" s="14" t="str">
        <f>IF(OR(B112&lt;&gt;"",J112&lt;&gt;""),IF($G$4="Recurso",IF(LEFT($G$5,1)="M",IF(VLOOKUP($G$5,'Definición técnica de imagenes'!$A$3:$G$17,6,FALSE)=0,"",VLOOKUP($G$5,'Definición técnica de imagenes'!$A$3:$G$17,6,FALSE)),IF($G$5="F1","","")),'Definición técnica de imagenes'!$F$16),"")</f>
        <v/>
      </c>
      <c r="J112" s="14"/>
      <c r="K112" s="15"/>
    </row>
    <row r="113" spans="1:11" s="12" customFormat="1" x14ac:dyDescent="0.25">
      <c r="A113" s="13" t="str">
        <f t="shared" si="7"/>
        <v/>
      </c>
      <c r="B113" s="13"/>
      <c r="C113" s="26" t="str">
        <f t="shared" si="4"/>
        <v/>
      </c>
      <c r="D113" s="14"/>
      <c r="E113" s="14"/>
      <c r="F113" s="14" t="str">
        <f t="shared" si="5"/>
        <v/>
      </c>
      <c r="G113" s="14" t="str">
        <f>IF(F113&lt;&gt;"",IF($G$4="Recurso",IF(LEFT($G$5,1)="M",VLOOKUP($G$5,'Definición técnica de imagenes'!$A$3:$G$17,5,FALSE),IF($G$5="F1",'Definición técnica de imagenes'!$E$15,'Definición técnica de imagenes'!$F$13)),'Definición técnica de imagenes'!$E$16),"")</f>
        <v/>
      </c>
      <c r="H113" s="14" t="str">
        <f t="shared" si="6"/>
        <v/>
      </c>
      <c r="I113" s="14" t="str">
        <f>IF(OR(B113&lt;&gt;"",J113&lt;&gt;""),IF($G$4="Recurso",IF(LEFT($G$5,1)="M",IF(VLOOKUP($G$5,'Definición técnica de imagenes'!$A$3:$G$17,6,FALSE)=0,"",VLOOKUP($G$5,'Definición técnica de imagenes'!$A$3:$G$17,6,FALSE)),IF($G$5="F1","","")),'Definición técnica de imagenes'!$F$16),"")</f>
        <v/>
      </c>
      <c r="J113" s="14"/>
      <c r="K113"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13">
      <formula1>"Vertical,Horizontal"</formula1>
    </dataValidation>
    <dataValidation type="list" allowBlank="1" showInputMessage="1" showErrorMessage="1" sqref="D10:D17 D19:D113">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4" t="s">
        <v>38</v>
      </c>
      <c r="B1" s="95"/>
      <c r="C1" s="95"/>
      <c r="D1" s="95"/>
      <c r="E1" s="95"/>
      <c r="F1" s="96"/>
    </row>
    <row r="2" spans="1:11" x14ac:dyDescent="0.25">
      <c r="A2" s="38" t="s">
        <v>42</v>
      </c>
      <c r="B2" s="39"/>
      <c r="C2" s="97" t="s">
        <v>13</v>
      </c>
      <c r="D2" s="98"/>
      <c r="E2" s="99"/>
      <c r="F2" s="40"/>
    </row>
    <row r="3" spans="1:11" ht="63" x14ac:dyDescent="0.25">
      <c r="A3" s="41" t="s">
        <v>43</v>
      </c>
      <c r="B3" s="39"/>
      <c r="C3" s="103" t="s">
        <v>14</v>
      </c>
      <c r="D3" s="104"/>
      <c r="E3" s="105"/>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06" t="str">
        <f>CONCATENATE(H21,"_",I21,"_",J21,"_CO")</f>
        <v>LE_07_04_CO</v>
      </c>
      <c r="E5" s="107"/>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92" t="str">
        <f>CONCATENATE("SolicitudGrafica_",D5,".xls")</f>
        <v>SolicitudGrafica_LE_07_04_CO.xls</v>
      </c>
      <c r="E7" s="92"/>
      <c r="F7" s="93"/>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94" t="s">
        <v>41</v>
      </c>
      <c r="B13" s="95"/>
      <c r="C13" s="95"/>
      <c r="D13" s="95"/>
      <c r="E13" s="95"/>
      <c r="F13" s="96"/>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97" t="s">
        <v>49</v>
      </c>
      <c r="D15" s="98"/>
      <c r="E15" s="98"/>
      <c r="F15" s="99"/>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100" t="str">
        <f>CONCATENATE(H21,"_",I21,"_",J21,"_",K45)</f>
        <v>LE_07_04_REC10</v>
      </c>
      <c r="E17" s="101"/>
      <c r="F17" s="102"/>
      <c r="J17" s="30">
        <v>14</v>
      </c>
      <c r="K17" s="30">
        <v>14</v>
      </c>
    </row>
    <row r="18" spans="1:11" ht="79.5" thickBot="1" x14ac:dyDescent="0.3">
      <c r="A18" s="41" t="s">
        <v>48</v>
      </c>
      <c r="B18" s="39"/>
      <c r="C18" s="70" t="s">
        <v>128</v>
      </c>
      <c r="D18" s="92" t="str">
        <f>CONCATENATE("SolicitudGrafica_",D17,".xls")</f>
        <v>SolicitudGrafica_LE_07_04_REC10.xls</v>
      </c>
      <c r="E18" s="92"/>
      <c r="F18" s="93"/>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2015-05-05T19:43:32Z</dcterms:modified>
</cp:coreProperties>
</file>