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F:\PLANETA\RECURSOS_GRECO\ONCE\MA_11_04_CO\SOLICITUD_GRAFICA_REC_12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s="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H53" i="1"/>
  <c r="H52" i="1"/>
  <c r="H51" i="1"/>
  <c r="H49" i="1"/>
  <c r="H48" i="1"/>
  <c r="H47" i="1"/>
  <c r="H46" i="1"/>
  <c r="H44" i="1"/>
  <c r="H43" i="1"/>
  <c r="H42" i="1"/>
  <c r="H41" i="1"/>
  <c r="H39" i="1"/>
  <c r="H38" i="1"/>
  <c r="H37" i="1"/>
  <c r="H36" i="1"/>
  <c r="H34" i="1"/>
  <c r="H33" i="1"/>
  <c r="H32" i="1"/>
  <c r="H31" i="1"/>
  <c r="H29" i="1"/>
  <c r="H28" i="1"/>
  <c r="H27"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H11" i="1" s="1"/>
  <c r="M8" i="1"/>
  <c r="M7" i="1"/>
  <c r="M6" i="1"/>
  <c r="M5" i="1"/>
  <c r="F5" i="1"/>
  <c r="M4" i="1"/>
  <c r="M3" i="1"/>
  <c r="M2" i="1"/>
  <c r="M1" i="1"/>
  <c r="E9" i="1" s="1"/>
  <c r="D5" i="2" l="1"/>
  <c r="D7" i="2" s="1"/>
  <c r="D17" i="2"/>
  <c r="D18" i="2" s="1"/>
  <c r="A12" i="1"/>
  <c r="F11" i="1"/>
  <c r="G11" i="1" s="1"/>
  <c r="H10" i="1"/>
  <c r="F10" i="1"/>
  <c r="G10" i="1" s="1"/>
  <c r="F12" i="1" l="1"/>
  <c r="G12" i="1" s="1"/>
  <c r="H12" i="1"/>
  <c r="A13" i="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s="1"/>
  <c r="G35" i="1" s="1"/>
  <c r="A36" i="1" l="1"/>
  <c r="F36" i="1" s="1"/>
  <c r="G36" i="1" s="1"/>
  <c r="H35" i="1"/>
  <c r="A37" i="1" l="1"/>
  <c r="F37" i="1" s="1"/>
  <c r="G37" i="1" s="1"/>
  <c r="A38" i="1" l="1"/>
  <c r="F38" i="1" s="1"/>
  <c r="G38" i="1" s="1"/>
  <c r="A39" i="1" l="1"/>
  <c r="F39" i="1" s="1"/>
  <c r="G39" i="1" s="1"/>
  <c r="A40" i="1" l="1"/>
  <c r="F40" i="1" s="1"/>
  <c r="G40" i="1" s="1"/>
  <c r="H40" i="1" l="1"/>
  <c r="A41" i="1"/>
  <c r="F41" i="1" s="1"/>
  <c r="G41" i="1" s="1"/>
  <c r="A42" i="1" l="1"/>
  <c r="F42" i="1" s="1"/>
  <c r="G42" i="1" s="1"/>
  <c r="A43" i="1" l="1"/>
  <c r="F43" i="1" s="1"/>
  <c r="G43" i="1" s="1"/>
  <c r="A44" i="1" l="1"/>
  <c r="F44" i="1" s="1"/>
  <c r="G44" i="1" s="1"/>
  <c r="A45" i="1" l="1"/>
  <c r="F45" i="1" s="1"/>
  <c r="G45" i="1" s="1"/>
  <c r="A46" i="1" l="1"/>
  <c r="F46" i="1" s="1"/>
  <c r="G46" i="1" s="1"/>
  <c r="H45" i="1"/>
  <c r="A47" i="1" l="1"/>
  <c r="F47" i="1" s="1"/>
  <c r="G47" i="1" s="1"/>
  <c r="A48" i="1" l="1"/>
  <c r="F48" i="1" s="1"/>
  <c r="G48" i="1" s="1"/>
  <c r="A49" i="1" l="1"/>
  <c r="F49" i="1" s="1"/>
  <c r="G49" i="1" s="1"/>
  <c r="A50" i="1" l="1"/>
  <c r="F50" i="1" s="1"/>
  <c r="G50" i="1" s="1"/>
  <c r="A51" i="1" l="1"/>
  <c r="F51" i="1" s="1"/>
  <c r="G51" i="1" s="1"/>
  <c r="H50" i="1"/>
  <c r="A52" i="1" l="1"/>
  <c r="F52" i="1" s="1"/>
  <c r="G52" i="1" s="1"/>
  <c r="A53" i="1" l="1"/>
  <c r="F53" i="1" s="1"/>
  <c r="G53" i="1" s="1"/>
  <c r="A54" i="1" l="1"/>
  <c r="F54" i="1" s="1"/>
  <c r="G54" i="1" s="1"/>
  <c r="A55" i="1" l="1"/>
  <c r="F55" i="1" s="1"/>
  <c r="G55" i="1" s="1"/>
  <c r="A56" i="1" l="1"/>
  <c r="F56" i="1" s="1"/>
  <c r="G56" i="1" s="1"/>
  <c r="H55" i="1"/>
  <c r="A57" i="1" l="1"/>
  <c r="F57" i="1" s="1"/>
  <c r="G57" i="1" s="1"/>
  <c r="A58" i="1" l="1"/>
  <c r="F58" i="1" s="1"/>
  <c r="G58" i="1" s="1"/>
  <c r="A59" i="1" l="1"/>
  <c r="F59" i="1" s="1"/>
  <c r="G59" i="1" s="1"/>
  <c r="A60" i="1"/>
  <c r="A61" i="1" l="1"/>
  <c r="A62" i="1" l="1"/>
</calcChain>
</file>

<file path=xl/sharedStrings.xml><?xml version="1.0" encoding="utf-8"?>
<sst xmlns="http://schemas.openxmlformats.org/spreadsheetml/2006/main" count="563" uniqueCount="241">
  <si>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</si>
  <si>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</si>
  <si>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</si>
  <si>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</si>
  <si>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</si>
  <si>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</si>
  <si>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</si>
  <si>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</si>
  <si>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</si>
  <si>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</si>
  <si>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</si>
  <si>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</si>
  <si>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</si>
  <si>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</si>
  <si>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</si>
  <si>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</si>
  <si>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</si>
  <si>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</si>
  <si>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</si>
  <si>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</si>
  <si>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</si>
  <si>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</si>
  <si>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</si>
  <si>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</si>
  <si>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</si>
  <si>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</si>
  <si>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</si>
  <si>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</si>
  <si>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</si>
  <si>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</si>
  <si>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</si>
  <si>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</si>
  <si>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</si>
  <si>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</si>
  <si>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</si>
  <si>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</si>
  <si>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</si>
  <si>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</si>
  <si>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</si>
  <si>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</si>
  <si>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</si>
  <si>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</si>
  <si>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</si>
  <si>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</si>
  <si>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</si>
  <si>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</si>
  <si>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</si>
  <si>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</si>
  <si>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</si>
  <si>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</si>
  <si>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</si>
  <si>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</si>
  <si>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</si>
  <si>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</si>
  <si>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</si>
  <si>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</si>
  <si>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</si>
  <si>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</si>
  <si>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</si>
  <si>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</si>
  <si>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</si>
  <si>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</si>
  <si>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</si>
  <si>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</si>
  <si>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</si>
  <si>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</si>
  <si>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</si>
  <si>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</si>
  <si>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</si>
  <si>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</si>
  <si>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</si>
  <si>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</si>
  <si>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</si>
  <si>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</si>
  <si>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</si>
  <si>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</si>
  <si>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</si>
  <si>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</si>
  <si>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</si>
  <si>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</si>
  <si>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</si>
  <si>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</si>
  <si>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</si>
  <si>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</si>
  <si>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</si>
  <si>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</si>
  <si>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</si>
  <si>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</si>
  <si>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</si>
  <si>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</si>
  <si>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</si>
  <si>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</si>
  <si>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</si>
  <si>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</si>
  <si>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</si>
  <si>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</si>
  <si>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</si>
  <si>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</si>
  <si>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</si>
  <si>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</si>
  <si>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</si>
  <si>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</si>
  <si>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</si>
  <si>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</si>
  <si>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</si>
  <si>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</si>
  <si>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</si>
  <si>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</si>
  <si>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</si>
  <si>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</si>
  <si>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</si>
  <si>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</si>
  <si>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</si>
  <si>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</si>
  <si>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</si>
  <si>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</si>
  <si>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</si>
  <si>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</si>
  <si>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</si>
  <si>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</si>
  <si>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</si>
  <si>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</si>
  <si>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</si>
  <si>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</si>
  <si>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</si>
  <si>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</si>
  <si>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</si>
  <si>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</si>
  <si>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</si>
  <si>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</si>
  <si>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</si>
  <si>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</si>
  <si>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</si>
  <si>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</si>
  <si>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</si>
  <si>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</si>
  <si>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</si>
  <si>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</si>
  <si>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</si>
  <si>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</si>
  <si>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</si>
  <si>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</si>
  <si>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</si>
  <si>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</si>
  <si>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</si>
  <si>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</si>
  <si>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</si>
  <si>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</si>
  <si>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</si>
  <si>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</si>
  <si>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</si>
  <si>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</si>
  <si>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</si>
  <si>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</si>
  <si>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</si>
  <si>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</si>
  <si>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</si>
  <si>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</si>
  <si>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</si>
  <si>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</si>
  <si>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</si>
  <si>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</si>
  <si>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</si>
  <si>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</si>
  <si>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</si>
  <si>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</si>
  <si>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</si>
  <si>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</si>
  <si>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</si>
  <si>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</si>
  <si>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</si>
  <si>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</si>
  <si>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</si>
  <si>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</si>
  <si>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</si>
  <si>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</si>
  <si>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</si>
  <si>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</si>
  <si>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</si>
  <si>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</si>
  <si>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</si>
  <si>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</si>
  <si>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</si>
  <si>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</si>
  <si>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</si>
  <si>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</si>
  <si>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</si>
  <si>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</si>
  <si>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descripción</t>
  </si>
  <si>
    <t xml:space="preserve">Pregunta 1
Se debe  indicar   la expresión que se presenta en IMG1 adjunta en la carpeta . </t>
  </si>
  <si>
    <t xml:space="preserve">Pregunta 2
Se debe  indicar   la expresión que se presenta en IMG2 adjunta en la carpeta . </t>
  </si>
  <si>
    <t xml:space="preserve">Pregunta 2, respuesta 1
Se debe  indicar   la expresión que se presenta en IMG2_R1 adjunta en la carpeta . </t>
  </si>
  <si>
    <t xml:space="preserve">Pregunta 2, respuesta 3
Se debe  indicar   la expresión que se presenta en IMG2_R3 adjunta en la carpeta . </t>
  </si>
  <si>
    <t xml:space="preserve">Pregunta 2, respuesta 2
Se debe  indicar   la expresión que se presenta en IMG2_R2 adjunta en la carpeta . </t>
  </si>
  <si>
    <t xml:space="preserve">Pregunta 2, respuesta 4
Se debe  indicar   la expresión que se presenta en IMG2_R4 adjunta en la carpeta . </t>
  </si>
  <si>
    <t xml:space="preserve">Pregunta 3
Se debe  indicar   la expresión que se presenta en IMG3 adjunta en la carpeta . </t>
  </si>
  <si>
    <t xml:space="preserve">Pregunta 3, respuesta 1
Se debe  indicar   la expresión que se presenta en IMG3_R1 adjunta en la carpeta . </t>
  </si>
  <si>
    <t xml:space="preserve">Pregunta 3, respuesta  2
Se debe  indicar   la expresión que se presenta en IMG3_R2  adjunta en la carpeta . </t>
  </si>
  <si>
    <t xml:space="preserve">Pregunta 3, respuesta 4
Se debe  indicar   la expresión que se presenta en IMG3_R4 adjunta en la carpeta . </t>
  </si>
  <si>
    <t xml:space="preserve">Pregunta 3, respuesta 3
Se debe  indicar   la expresión que se presenta en IMG3_R3 adjunta en la carpeta . </t>
  </si>
  <si>
    <t xml:space="preserve">Pregunta 4, respuesta 3
Se debe  indicar   la expresión que se presenta en IMG4_R3 adjunta en la carpeta . </t>
  </si>
  <si>
    <t xml:space="preserve">Pregunta 4, respuesta 4
Se debe  indicar   la expresión que se presenta en IMG4_R4 adjunta en la carpeta . </t>
  </si>
  <si>
    <t xml:space="preserve">Pregunta 7, respuesta 3
Se debe  indicar   la expresión que se presenta en IMG7_R3 adjunta en la carpeta . </t>
  </si>
  <si>
    <t xml:space="preserve">Pregunta 7, respuesta 4
Se debe  indicar   la expresión que se presenta en IMG7_R4 adjunta en la carpeta . </t>
  </si>
  <si>
    <t xml:space="preserve">Pregunta  8
Se debe  indicar   la expresión que se presenta en IMG7 adjunta en la carpeta . </t>
  </si>
  <si>
    <t xml:space="preserve">Pregunta 8, respuesta 1
Se debe  indicar   la expresión que se presenta en IMG8_R1 adjunta en la carpeta . </t>
  </si>
  <si>
    <t xml:space="preserve">Pregunta 8, respuesta 2
Se debe  indicar   la expresión que se presenta en IMG8_R2 adjunta en la carpeta . </t>
  </si>
  <si>
    <t xml:space="preserve">Pregunta 8, respuesta 3
Se debe  indicar   la expresión que se presenta en IMG8_R3 adjunta en la carpeta . </t>
  </si>
  <si>
    <t xml:space="preserve">Pregunta 8, respuesta 4
Se debe  indicar   la expresión que se presenta en IMG8_R4 adjunta en la carpeta . </t>
  </si>
  <si>
    <t>Pregunta  10
Se debe  indicar   la expresión que se presenta en IMG10 adjunta en la carpeta .</t>
  </si>
  <si>
    <t xml:space="preserve">Pregunta 10 respuesta 1
Se debe  indicar   la expresión que se presenta en IMG10_R1 adjunta en la carpeta . </t>
  </si>
  <si>
    <t xml:space="preserve">Pregunta 10 respuesta 2
Se debe  indicar   la expresión que se presenta en IMG10_R2 adjunta en la carpeta . </t>
  </si>
  <si>
    <t xml:space="preserve">Pregunta 10 respuesta 3
Se debe  indicar   la expresión que se presenta en IMG10_R3 adjunta en la carpeta . </t>
  </si>
  <si>
    <t xml:space="preserve">Pregunta 10 respuesta 4
Se debe  indicar   la expresión que se presenta en IMG10_R4 adjunta en la carpeta . </t>
  </si>
  <si>
    <t>Las reglas de la derivación</t>
  </si>
  <si>
    <t>MA_11_04_CO_REC120</t>
  </si>
  <si>
    <t xml:space="preserve">Pregunta 1, respuesta 1
Se debe  indicar   la expresión que se presenta en IMG1 _R1 adjunta en la carpeta . 
</t>
  </si>
  <si>
    <t xml:space="preserve">Pregunta 1, respuesta 2
Se debe  indicar   la expresión que se presenta en IMG1 _R2 adjunta en la carpeta . 
</t>
  </si>
  <si>
    <t xml:space="preserve">Pregunta 1, respuesta  3
Se debe  indicar   la expresión que se presenta en IMG1 _R3 adjunta en la carpeta . 
</t>
  </si>
  <si>
    <t xml:space="preserve">Pregunta 1, respuesta 4
Se debe  indicar   la expresión que se presenta en IMG1 _R4 adjunta en la carpeta . 
</t>
  </si>
  <si>
    <t xml:space="preserve">Pregunta 4, respuesta 1
Se debe  indicar   la expresión que se presenta en IMG4_R1 adjunta en la carpeta . 
</t>
  </si>
  <si>
    <t xml:space="preserve">Pregunta 4, respuesta  2
Se debe  indicar   la expresión que se presenta en IMG4_R2 adjunta en la carpeta . 
</t>
  </si>
  <si>
    <t xml:space="preserve">Pregunta  4
Se debe  indicar   la expresión que se presenta en IMG4 adjunta en la carpeta . 
</t>
  </si>
  <si>
    <t xml:space="preserve">Pregunta  5
Se debe  indicar   la expresión que se presenta en IMG5 adjunta en la carpeta . 
</t>
  </si>
  <si>
    <t xml:space="preserve">Pregunta 5, respuesta 1
Se debe  indicar   la expresión que se presenta en IMG5_R1 adjunta en la carpeta . 
</t>
  </si>
  <si>
    <t xml:space="preserve">Pregunta 5, respuesta 2
Se debe  indicar   la expresión que se presenta en IMG5_R2 adjunta en la carpeta . 
</t>
  </si>
  <si>
    <t xml:space="preserve">Pregunta 5, respuesta 3
Se debe  indicar   la expresión que se presenta en IMG5_R3 adjunta en la carpeta . 
</t>
  </si>
  <si>
    <t xml:space="preserve">Pregunta 5, respuesta 4
Se debe  indicar   la expresión que se presenta en IMG5_R4 adjunta en la carpeta . 
</t>
  </si>
  <si>
    <t xml:space="preserve">Pregunta  6
Se debe  indicar   la expresión que se presenta en IMG6 adjunta en la carpeta . 
</t>
  </si>
  <si>
    <t xml:space="preserve">Pregunta 6, respuesta 1
Se debe  indicar   la expresión que se presenta en IMG6_R1 adjunta en la carpeta . 
</t>
  </si>
  <si>
    <t xml:space="preserve">Pregunta 6, respuesta 2
Se debe  indicar   la expresión que se presenta en IMG6_R2 adjunta en la carpeta . 
</t>
  </si>
  <si>
    <t xml:space="preserve">Pregunta 6, respuesta 3
Se debe  indicar   la expresión que se presenta en IMG6_R3 adjunta en la carpeta . 
</t>
  </si>
  <si>
    <t xml:space="preserve">Pregunta 6, respuesta 4
Se debe  indicar   la expresión que se presenta en IMG6_R4 adjunta en la carpeta . 
</t>
  </si>
  <si>
    <t xml:space="preserve">Pregunta 7, respuesta 2
Se debe  indicar   la expresión que se presenta en IMG7_R2 adjunta en la carpeta . 
</t>
  </si>
  <si>
    <t xml:space="preserve">Pregunta  7
Se debe  indicar   la expresión que se presenta en IMG7 adjunta en la carpeta . 
</t>
  </si>
  <si>
    <t xml:space="preserve">Pregunta 7, respuesta 1
Se debe  indicar   la expresión que se presenta en IMG7_R1 adjunta en la carpeta . 
</t>
  </si>
  <si>
    <t xml:space="preserve">Pregunta  9
Se debe  indicar   la expresión que se presenta en IMG9 adjunta en la carpeta . 
</t>
  </si>
  <si>
    <t xml:space="preserve">Pregunta 9 respuesta 2
Se debe  indicar   la expresión que se presenta en IMG9_R2 adjunta en la carpeta . 
</t>
  </si>
  <si>
    <t xml:space="preserve">Pregunta 9 respuesta 1
Se debe  indicar   la expresión que se presenta en IMG9_R1 adjunta en la carpeta . 
</t>
  </si>
  <si>
    <t xml:space="preserve">Pregunta 9 respuesta 3
Se debe  indicar   la expresión que se presenta en IMG9_R3 adjunta en la carpeta . 
</t>
  </si>
  <si>
    <t xml:space="preserve">Pregunta 9 respuesta 4
Se debe  indicar   la expresión que se presenta en IMG9_R4 adjunta en la carpeta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</si>
</sst>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6" fillId="0" borderId="5" xfId="0" applyFont="1" applyBorder="1" applyProtection="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10</xdr:col>
      <xdr:colOff>357188</xdr:colOff>
      <xdr:row>9</xdr:row>
      <xdr:rowOff>178593</xdr:rowOff>
    </xdr:from>
    <xdr:to>
      <xdr:col>10</xdr:col>
      <xdr:colOff>2709863</xdr:colOff>
      <xdr:row>9</xdr:row>
      <xdr:rowOff>671512</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08438" y="2341562"/>
          <a:ext cx="2352675" cy="492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515938</xdr:colOff>
      <xdr:row>10</xdr:row>
      <xdr:rowOff>119063</xdr:rowOff>
    </xdr:from>
    <xdr:to>
      <xdr:col>10</xdr:col>
      <xdr:colOff>2859088</xdr:colOff>
      <xdr:row>10</xdr:row>
      <xdr:rowOff>1189832</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67188" y="3135313"/>
          <a:ext cx="2343150" cy="1070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575469</xdr:colOff>
      <xdr:row>11</xdr:row>
      <xdr:rowOff>79375</xdr:rowOff>
    </xdr:from>
    <xdr:to>
      <xdr:col>10</xdr:col>
      <xdr:colOff>2975769</xdr:colOff>
      <xdr:row>11</xdr:row>
      <xdr:rowOff>1046163</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26719" y="4286250"/>
          <a:ext cx="2400300" cy="966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456407</xdr:colOff>
      <xdr:row>12</xdr:row>
      <xdr:rowOff>119063</xdr:rowOff>
    </xdr:from>
    <xdr:to>
      <xdr:col>10</xdr:col>
      <xdr:colOff>2799557</xdr:colOff>
      <xdr:row>12</xdr:row>
      <xdr:rowOff>1104901</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07657" y="5516563"/>
          <a:ext cx="2343150" cy="98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277813</xdr:colOff>
      <xdr:row>16</xdr:row>
      <xdr:rowOff>198437</xdr:rowOff>
    </xdr:from>
    <xdr:to>
      <xdr:col>10</xdr:col>
      <xdr:colOff>2649538</xdr:colOff>
      <xdr:row>16</xdr:row>
      <xdr:rowOff>569118</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629063" y="9346406"/>
          <a:ext cx="2371725" cy="370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277812</xdr:colOff>
      <xdr:row>15</xdr:row>
      <xdr:rowOff>198437</xdr:rowOff>
    </xdr:from>
    <xdr:to>
      <xdr:col>10</xdr:col>
      <xdr:colOff>2649537</xdr:colOff>
      <xdr:row>15</xdr:row>
      <xdr:rowOff>550068</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629062" y="8493125"/>
          <a:ext cx="2371725" cy="351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396875</xdr:colOff>
      <xdr:row>14</xdr:row>
      <xdr:rowOff>158750</xdr:rowOff>
    </xdr:from>
    <xdr:to>
      <xdr:col>10</xdr:col>
      <xdr:colOff>2778125</xdr:colOff>
      <xdr:row>14</xdr:row>
      <xdr:rowOff>584994</xdr:rowOff>
    </xdr:to>
    <xdr:pic>
      <xdr:nvPicPr>
        <xdr:cNvPr id="8" name="Imagen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748125" y="7600156"/>
          <a:ext cx="2381250" cy="426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377031</xdr:colOff>
      <xdr:row>20</xdr:row>
      <xdr:rowOff>99219</xdr:rowOff>
    </xdr:from>
    <xdr:to>
      <xdr:col>10</xdr:col>
      <xdr:colOff>2748756</xdr:colOff>
      <xdr:row>20</xdr:row>
      <xdr:rowOff>819150</xdr:rowOff>
    </xdr:to>
    <xdr:pic>
      <xdr:nvPicPr>
        <xdr:cNvPr id="9" name="Imagen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728281" y="12501563"/>
          <a:ext cx="2371725" cy="719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456406</xdr:colOff>
      <xdr:row>19</xdr:row>
      <xdr:rowOff>277812</xdr:rowOff>
    </xdr:from>
    <xdr:to>
      <xdr:col>10</xdr:col>
      <xdr:colOff>2837656</xdr:colOff>
      <xdr:row>19</xdr:row>
      <xdr:rowOff>704056</xdr:rowOff>
    </xdr:to>
    <xdr:pic>
      <xdr:nvPicPr>
        <xdr:cNvPr id="10" name="Imagen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807656" y="11826875"/>
          <a:ext cx="2381250" cy="426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476250</xdr:colOff>
      <xdr:row>18</xdr:row>
      <xdr:rowOff>198438</xdr:rowOff>
    </xdr:from>
    <xdr:to>
      <xdr:col>10</xdr:col>
      <xdr:colOff>2838450</xdr:colOff>
      <xdr:row>18</xdr:row>
      <xdr:rowOff>588169</xdr:rowOff>
    </xdr:to>
    <xdr:pic>
      <xdr:nvPicPr>
        <xdr:cNvPr id="11" name="Imagen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27500" y="10894219"/>
          <a:ext cx="2362200" cy="3897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456406</xdr:colOff>
      <xdr:row>17</xdr:row>
      <xdr:rowOff>218281</xdr:rowOff>
    </xdr:from>
    <xdr:to>
      <xdr:col>10</xdr:col>
      <xdr:colOff>2875756</xdr:colOff>
      <xdr:row>17</xdr:row>
      <xdr:rowOff>608012</xdr:rowOff>
    </xdr:to>
    <xdr:pic>
      <xdr:nvPicPr>
        <xdr:cNvPr id="12" name="Imagen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807656" y="10060781"/>
          <a:ext cx="2419350" cy="3897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476250</xdr:colOff>
      <xdr:row>13</xdr:row>
      <xdr:rowOff>99219</xdr:rowOff>
    </xdr:from>
    <xdr:to>
      <xdr:col>10</xdr:col>
      <xdr:colOff>2819400</xdr:colOff>
      <xdr:row>13</xdr:row>
      <xdr:rowOff>1179513</xdr:rowOff>
    </xdr:to>
    <xdr:pic>
      <xdr:nvPicPr>
        <xdr:cNvPr id="13" name="Imagen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827500" y="6687344"/>
          <a:ext cx="2343150" cy="1080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496094</xdr:colOff>
      <xdr:row>21</xdr:row>
      <xdr:rowOff>59531</xdr:rowOff>
    </xdr:from>
    <xdr:to>
      <xdr:col>10</xdr:col>
      <xdr:colOff>2877344</xdr:colOff>
      <xdr:row>21</xdr:row>
      <xdr:rowOff>846137</xdr:rowOff>
    </xdr:to>
    <xdr:pic>
      <xdr:nvPicPr>
        <xdr:cNvPr id="14" name="Imagen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847344" y="13831094"/>
          <a:ext cx="2381250" cy="7866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416719</xdr:colOff>
      <xdr:row>22</xdr:row>
      <xdr:rowOff>119062</xdr:rowOff>
    </xdr:from>
    <xdr:to>
      <xdr:col>10</xdr:col>
      <xdr:colOff>2797969</xdr:colOff>
      <xdr:row>22</xdr:row>
      <xdr:rowOff>781843</xdr:rowOff>
    </xdr:to>
    <xdr:pic>
      <xdr:nvPicPr>
        <xdr:cNvPr id="15" name="Imagen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767969" y="14743906"/>
          <a:ext cx="2381250" cy="6627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456406</xdr:colOff>
      <xdr:row>23</xdr:row>
      <xdr:rowOff>79375</xdr:rowOff>
    </xdr:from>
    <xdr:to>
      <xdr:col>10</xdr:col>
      <xdr:colOff>2828131</xdr:colOff>
      <xdr:row>23</xdr:row>
      <xdr:rowOff>780256</xdr:rowOff>
    </xdr:to>
    <xdr:pic>
      <xdr:nvPicPr>
        <xdr:cNvPr id="16" name="Imagen 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807656" y="15557500"/>
          <a:ext cx="2371725" cy="700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773906</xdr:colOff>
      <xdr:row>25</xdr:row>
      <xdr:rowOff>19843</xdr:rowOff>
    </xdr:from>
    <xdr:to>
      <xdr:col>10</xdr:col>
      <xdr:colOff>1671637</xdr:colOff>
      <xdr:row>25</xdr:row>
      <xdr:rowOff>1299368</xdr:rowOff>
    </xdr:to>
    <xdr:pic>
      <xdr:nvPicPr>
        <xdr:cNvPr id="17" name="Imagen 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7125156" y="17204531"/>
          <a:ext cx="897731" cy="127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853282</xdr:colOff>
      <xdr:row>26</xdr:row>
      <xdr:rowOff>178594</xdr:rowOff>
    </xdr:from>
    <xdr:to>
      <xdr:col>10</xdr:col>
      <xdr:colOff>1722438</xdr:colOff>
      <xdr:row>26</xdr:row>
      <xdr:rowOff>1448594</xdr:rowOff>
    </xdr:to>
    <xdr:pic>
      <xdr:nvPicPr>
        <xdr:cNvPr id="18" name="Imagen 17"/>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204532" y="18911094"/>
          <a:ext cx="869156" cy="127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1012031</xdr:colOff>
      <xdr:row>27</xdr:row>
      <xdr:rowOff>158750</xdr:rowOff>
    </xdr:from>
    <xdr:to>
      <xdr:col>10</xdr:col>
      <xdr:colOff>1757362</xdr:colOff>
      <xdr:row>27</xdr:row>
      <xdr:rowOff>632619</xdr:rowOff>
    </xdr:to>
    <xdr:pic>
      <xdr:nvPicPr>
        <xdr:cNvPr id="19" name="Imagen 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7363281" y="20439063"/>
          <a:ext cx="745331" cy="473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992187</xdr:colOff>
      <xdr:row>28</xdr:row>
      <xdr:rowOff>138906</xdr:rowOff>
    </xdr:from>
    <xdr:to>
      <xdr:col>10</xdr:col>
      <xdr:colOff>1747043</xdr:colOff>
      <xdr:row>28</xdr:row>
      <xdr:rowOff>612775</xdr:rowOff>
    </xdr:to>
    <xdr:pic>
      <xdr:nvPicPr>
        <xdr:cNvPr id="20" name="Imagen 19"/>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7343437" y="21272500"/>
          <a:ext cx="754856" cy="473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972344</xdr:colOff>
      <xdr:row>24</xdr:row>
      <xdr:rowOff>135524</xdr:rowOff>
    </xdr:from>
    <xdr:to>
      <xdr:col>10</xdr:col>
      <xdr:colOff>2949575</xdr:colOff>
      <xdr:row>25</xdr:row>
      <xdr:rowOff>863</xdr:rowOff>
    </xdr:to>
    <xdr:pic>
      <xdr:nvPicPr>
        <xdr:cNvPr id="21" name="Imagen 20"/>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7323594" y="16466930"/>
          <a:ext cx="1977231" cy="1929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826222</xdr:colOff>
      <xdr:row>29</xdr:row>
      <xdr:rowOff>19843</xdr:rowOff>
    </xdr:from>
    <xdr:to>
      <xdr:col>10</xdr:col>
      <xdr:colOff>2341562</xdr:colOff>
      <xdr:row>29</xdr:row>
      <xdr:rowOff>1547811</xdr:rowOff>
    </xdr:to>
    <xdr:pic>
      <xdr:nvPicPr>
        <xdr:cNvPr id="22" name="Imagen 2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7177472" y="23217187"/>
          <a:ext cx="1515340" cy="1527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833437</xdr:colOff>
      <xdr:row>30</xdr:row>
      <xdr:rowOff>119063</xdr:rowOff>
    </xdr:from>
    <xdr:to>
      <xdr:col>10</xdr:col>
      <xdr:colOff>1693068</xdr:colOff>
      <xdr:row>30</xdr:row>
      <xdr:rowOff>1427163</xdr:rowOff>
    </xdr:to>
    <xdr:pic>
      <xdr:nvPicPr>
        <xdr:cNvPr id="23" name="Imagen 22"/>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7184687" y="24864219"/>
          <a:ext cx="859631" cy="130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1349375</xdr:colOff>
      <xdr:row>33</xdr:row>
      <xdr:rowOff>257969</xdr:rowOff>
    </xdr:from>
    <xdr:to>
      <xdr:col>10</xdr:col>
      <xdr:colOff>2237581</xdr:colOff>
      <xdr:row>33</xdr:row>
      <xdr:rowOff>1547019</xdr:rowOff>
    </xdr:to>
    <xdr:pic>
      <xdr:nvPicPr>
        <xdr:cNvPr id="24" name="Imagen 2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7700625" y="29467969"/>
          <a:ext cx="888206" cy="128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1170781</xdr:colOff>
      <xdr:row>31</xdr:row>
      <xdr:rowOff>218281</xdr:rowOff>
    </xdr:from>
    <xdr:to>
      <xdr:col>10</xdr:col>
      <xdr:colOff>2068512</xdr:colOff>
      <xdr:row>31</xdr:row>
      <xdr:rowOff>1516856</xdr:rowOff>
    </xdr:to>
    <xdr:pic>
      <xdr:nvPicPr>
        <xdr:cNvPr id="25" name="Imagen 24"/>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7522031" y="26511250"/>
          <a:ext cx="897731" cy="129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1170781</xdr:colOff>
      <xdr:row>32</xdr:row>
      <xdr:rowOff>99219</xdr:rowOff>
    </xdr:from>
    <xdr:to>
      <xdr:col>10</xdr:col>
      <xdr:colOff>2011362</xdr:colOff>
      <xdr:row>32</xdr:row>
      <xdr:rowOff>1331913</xdr:rowOff>
    </xdr:to>
    <xdr:pic>
      <xdr:nvPicPr>
        <xdr:cNvPr id="26" name="Imagen 2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7522031" y="27940000"/>
          <a:ext cx="840581" cy="1232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674687</xdr:colOff>
      <xdr:row>34</xdr:row>
      <xdr:rowOff>178593</xdr:rowOff>
    </xdr:from>
    <xdr:to>
      <xdr:col>10</xdr:col>
      <xdr:colOff>3046412</xdr:colOff>
      <xdr:row>34</xdr:row>
      <xdr:rowOff>1135856</xdr:rowOff>
    </xdr:to>
    <xdr:pic>
      <xdr:nvPicPr>
        <xdr:cNvPr id="27" name="Imagen 26"/>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7025937" y="30936406"/>
          <a:ext cx="2371725" cy="957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1031875</xdr:colOff>
      <xdr:row>35</xdr:row>
      <xdr:rowOff>59531</xdr:rowOff>
    </xdr:from>
    <xdr:to>
      <xdr:col>10</xdr:col>
      <xdr:colOff>2377281</xdr:colOff>
      <xdr:row>35</xdr:row>
      <xdr:rowOff>1102519</xdr:rowOff>
    </xdr:to>
    <xdr:pic>
      <xdr:nvPicPr>
        <xdr:cNvPr id="28" name="Imagen 27"/>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7383125" y="32881094"/>
          <a:ext cx="1345406" cy="1042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635000</xdr:colOff>
      <xdr:row>37</xdr:row>
      <xdr:rowOff>436563</xdr:rowOff>
    </xdr:from>
    <xdr:to>
      <xdr:col>10</xdr:col>
      <xdr:colOff>3016250</xdr:colOff>
      <xdr:row>37</xdr:row>
      <xdr:rowOff>1213644</xdr:rowOff>
    </xdr:to>
    <xdr:pic>
      <xdr:nvPicPr>
        <xdr:cNvPr id="29" name="Imagen 28"/>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6986250" y="35996563"/>
          <a:ext cx="2381250" cy="777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1468437</xdr:colOff>
      <xdr:row>41</xdr:row>
      <xdr:rowOff>79375</xdr:rowOff>
    </xdr:from>
    <xdr:to>
      <xdr:col>10</xdr:col>
      <xdr:colOff>2394743</xdr:colOff>
      <xdr:row>41</xdr:row>
      <xdr:rowOff>1368425</xdr:rowOff>
    </xdr:to>
    <xdr:pic>
      <xdr:nvPicPr>
        <xdr:cNvPr id="30" name="Imagen 29"/>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7819687" y="40084375"/>
          <a:ext cx="926306" cy="128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555625</xdr:colOff>
      <xdr:row>38</xdr:row>
      <xdr:rowOff>277813</xdr:rowOff>
    </xdr:from>
    <xdr:to>
      <xdr:col>10</xdr:col>
      <xdr:colOff>2955925</xdr:colOff>
      <xdr:row>38</xdr:row>
      <xdr:rowOff>1168401</xdr:rowOff>
    </xdr:to>
    <xdr:pic>
      <xdr:nvPicPr>
        <xdr:cNvPr id="31" name="Imagen 30"/>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6906875" y="37207032"/>
          <a:ext cx="2400300" cy="890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833437</xdr:colOff>
      <xdr:row>38</xdr:row>
      <xdr:rowOff>1250156</xdr:rowOff>
    </xdr:from>
    <xdr:to>
      <xdr:col>10</xdr:col>
      <xdr:colOff>2521743</xdr:colOff>
      <xdr:row>39</xdr:row>
      <xdr:rowOff>2158206</xdr:rowOff>
    </xdr:to>
    <xdr:pic>
      <xdr:nvPicPr>
        <xdr:cNvPr id="32" name="Imagen 31"/>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7184687" y="38179375"/>
          <a:ext cx="1688306" cy="2277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1428750</xdr:colOff>
      <xdr:row>40</xdr:row>
      <xdr:rowOff>59531</xdr:rowOff>
    </xdr:from>
    <xdr:to>
      <xdr:col>10</xdr:col>
      <xdr:colOff>2202656</xdr:colOff>
      <xdr:row>40</xdr:row>
      <xdr:rowOff>1273175</xdr:rowOff>
    </xdr:to>
    <xdr:pic>
      <xdr:nvPicPr>
        <xdr:cNvPr id="33" name="Imagen 32"/>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7780000" y="40580469"/>
          <a:ext cx="773906" cy="12136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1289844</xdr:colOff>
      <xdr:row>42</xdr:row>
      <xdr:rowOff>138906</xdr:rowOff>
    </xdr:from>
    <xdr:to>
      <xdr:col>10</xdr:col>
      <xdr:colOff>2025650</xdr:colOff>
      <xdr:row>42</xdr:row>
      <xdr:rowOff>631825</xdr:rowOff>
    </xdr:to>
    <xdr:pic>
      <xdr:nvPicPr>
        <xdr:cNvPr id="34" name="Imagen 33"/>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7641094" y="43576875"/>
          <a:ext cx="735806" cy="492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535781</xdr:colOff>
      <xdr:row>45</xdr:row>
      <xdr:rowOff>99219</xdr:rowOff>
    </xdr:from>
    <xdr:to>
      <xdr:col>10</xdr:col>
      <xdr:colOff>2945606</xdr:colOff>
      <xdr:row>45</xdr:row>
      <xdr:rowOff>828675</xdr:rowOff>
    </xdr:to>
    <xdr:pic>
      <xdr:nvPicPr>
        <xdr:cNvPr id="35" name="Imagen 34"/>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6887031" y="46097032"/>
          <a:ext cx="2409825" cy="7294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496094</xdr:colOff>
      <xdr:row>46</xdr:row>
      <xdr:rowOff>79375</xdr:rowOff>
    </xdr:from>
    <xdr:to>
      <xdr:col>10</xdr:col>
      <xdr:colOff>2877344</xdr:colOff>
      <xdr:row>46</xdr:row>
      <xdr:rowOff>789781</xdr:rowOff>
    </xdr:to>
    <xdr:pic>
      <xdr:nvPicPr>
        <xdr:cNvPr id="36" name="Imagen 35"/>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6847344" y="46930469"/>
          <a:ext cx="2381250" cy="710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515938</xdr:colOff>
      <xdr:row>47</xdr:row>
      <xdr:rowOff>119063</xdr:rowOff>
    </xdr:from>
    <xdr:to>
      <xdr:col>10</xdr:col>
      <xdr:colOff>2906713</xdr:colOff>
      <xdr:row>47</xdr:row>
      <xdr:rowOff>819944</xdr:rowOff>
    </xdr:to>
    <xdr:pic>
      <xdr:nvPicPr>
        <xdr:cNvPr id="37" name="Imagen 36"/>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6867188" y="47823438"/>
          <a:ext cx="2390775" cy="700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1150938</xdr:colOff>
      <xdr:row>43</xdr:row>
      <xdr:rowOff>119063</xdr:rowOff>
    </xdr:from>
    <xdr:to>
      <xdr:col>10</xdr:col>
      <xdr:colOff>1905794</xdr:colOff>
      <xdr:row>43</xdr:row>
      <xdr:rowOff>659607</xdr:rowOff>
    </xdr:to>
    <xdr:pic>
      <xdr:nvPicPr>
        <xdr:cNvPr id="38" name="Imagen 37"/>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7502188" y="44410313"/>
          <a:ext cx="754856" cy="540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297657</xdr:colOff>
      <xdr:row>44</xdr:row>
      <xdr:rowOff>158750</xdr:rowOff>
    </xdr:from>
    <xdr:to>
      <xdr:col>10</xdr:col>
      <xdr:colOff>2650332</xdr:colOff>
      <xdr:row>44</xdr:row>
      <xdr:rowOff>604044</xdr:rowOff>
    </xdr:to>
    <xdr:pic>
      <xdr:nvPicPr>
        <xdr:cNvPr id="39" name="Imagen 38"/>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6648907" y="45303281"/>
          <a:ext cx="2352675" cy="445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416719</xdr:colOff>
      <xdr:row>36</xdr:row>
      <xdr:rowOff>198438</xdr:rowOff>
    </xdr:from>
    <xdr:to>
      <xdr:col>10</xdr:col>
      <xdr:colOff>2797969</xdr:colOff>
      <xdr:row>36</xdr:row>
      <xdr:rowOff>1041401</xdr:rowOff>
    </xdr:to>
    <xdr:pic>
      <xdr:nvPicPr>
        <xdr:cNvPr id="40" name="Imagen 39"/>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6767969" y="34389219"/>
          <a:ext cx="2381250" cy="842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535781</xdr:colOff>
      <xdr:row>48</xdr:row>
      <xdr:rowOff>19844</xdr:rowOff>
    </xdr:from>
    <xdr:to>
      <xdr:col>10</xdr:col>
      <xdr:colOff>2878931</xdr:colOff>
      <xdr:row>48</xdr:row>
      <xdr:rowOff>768350</xdr:rowOff>
    </xdr:to>
    <xdr:pic>
      <xdr:nvPicPr>
        <xdr:cNvPr id="41" name="Imagen 40"/>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6887031" y="48577500"/>
          <a:ext cx="2343150" cy="748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887243</xdr:colOff>
      <xdr:row>49</xdr:row>
      <xdr:rowOff>59530</xdr:rowOff>
    </xdr:from>
    <xdr:to>
      <xdr:col>10</xdr:col>
      <xdr:colOff>2638425</xdr:colOff>
      <xdr:row>49</xdr:row>
      <xdr:rowOff>2004217</xdr:rowOff>
    </xdr:to>
    <xdr:pic>
      <xdr:nvPicPr>
        <xdr:cNvPr id="42" name="Imagen 41"/>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7238493" y="49470468"/>
          <a:ext cx="1751182" cy="19446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515937</xdr:colOff>
      <xdr:row>50</xdr:row>
      <xdr:rowOff>39687</xdr:rowOff>
    </xdr:from>
    <xdr:to>
      <xdr:col>10</xdr:col>
      <xdr:colOff>2859087</xdr:colOff>
      <xdr:row>50</xdr:row>
      <xdr:rowOff>882650</xdr:rowOff>
    </xdr:to>
    <xdr:pic>
      <xdr:nvPicPr>
        <xdr:cNvPr id="43" name="Imagen 42"/>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6867187" y="51514375"/>
          <a:ext cx="2343150" cy="842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436562</xdr:colOff>
      <xdr:row>51</xdr:row>
      <xdr:rowOff>99218</xdr:rowOff>
    </xdr:from>
    <xdr:to>
      <xdr:col>10</xdr:col>
      <xdr:colOff>2817812</xdr:colOff>
      <xdr:row>51</xdr:row>
      <xdr:rowOff>932656</xdr:rowOff>
    </xdr:to>
    <xdr:pic>
      <xdr:nvPicPr>
        <xdr:cNvPr id="44" name="Imagen 43"/>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6787812" y="52427187"/>
          <a:ext cx="2381250" cy="833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515937</xdr:colOff>
      <xdr:row>53</xdr:row>
      <xdr:rowOff>39687</xdr:rowOff>
    </xdr:from>
    <xdr:to>
      <xdr:col>10</xdr:col>
      <xdr:colOff>2859087</xdr:colOff>
      <xdr:row>53</xdr:row>
      <xdr:rowOff>987425</xdr:rowOff>
    </xdr:to>
    <xdr:pic>
      <xdr:nvPicPr>
        <xdr:cNvPr id="45" name="Imagen 44"/>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6867187" y="54610000"/>
          <a:ext cx="2343150" cy="947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496094</xdr:colOff>
      <xdr:row>52</xdr:row>
      <xdr:rowOff>19843</xdr:rowOff>
    </xdr:from>
    <xdr:to>
      <xdr:col>10</xdr:col>
      <xdr:colOff>2867819</xdr:colOff>
      <xdr:row>52</xdr:row>
      <xdr:rowOff>977106</xdr:rowOff>
    </xdr:to>
    <xdr:pic>
      <xdr:nvPicPr>
        <xdr:cNvPr id="46" name="Imagen 45"/>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6847344" y="53558281"/>
          <a:ext cx="2371725" cy="957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615157</xdr:colOff>
      <xdr:row>58</xdr:row>
      <xdr:rowOff>99218</xdr:rowOff>
    </xdr:from>
    <xdr:to>
      <xdr:col>10</xdr:col>
      <xdr:colOff>2986882</xdr:colOff>
      <xdr:row>58</xdr:row>
      <xdr:rowOff>696912</xdr:rowOff>
    </xdr:to>
    <xdr:pic>
      <xdr:nvPicPr>
        <xdr:cNvPr id="47" name="Imagen 46"/>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6966407" y="59114531"/>
          <a:ext cx="2371725" cy="597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635000</xdr:colOff>
      <xdr:row>56</xdr:row>
      <xdr:rowOff>119062</xdr:rowOff>
    </xdr:from>
    <xdr:to>
      <xdr:col>10</xdr:col>
      <xdr:colOff>3025775</xdr:colOff>
      <xdr:row>56</xdr:row>
      <xdr:rowOff>726281</xdr:rowOff>
    </xdr:to>
    <xdr:pic>
      <xdr:nvPicPr>
        <xdr:cNvPr id="48" name="Imagen 47"/>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6986250" y="57427812"/>
          <a:ext cx="2390775" cy="607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813594</xdr:colOff>
      <xdr:row>54</xdr:row>
      <xdr:rowOff>198437</xdr:rowOff>
    </xdr:from>
    <xdr:to>
      <xdr:col>10</xdr:col>
      <xdr:colOff>3147219</xdr:colOff>
      <xdr:row>54</xdr:row>
      <xdr:rowOff>578643</xdr:rowOff>
    </xdr:to>
    <xdr:pic>
      <xdr:nvPicPr>
        <xdr:cNvPr id="49" name="Imagen 48"/>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7164844" y="55800625"/>
          <a:ext cx="2333625" cy="380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754063</xdr:colOff>
      <xdr:row>55</xdr:row>
      <xdr:rowOff>198438</xdr:rowOff>
    </xdr:from>
    <xdr:to>
      <xdr:col>10</xdr:col>
      <xdr:colOff>3097213</xdr:colOff>
      <xdr:row>55</xdr:row>
      <xdr:rowOff>777082</xdr:rowOff>
    </xdr:to>
    <xdr:pic>
      <xdr:nvPicPr>
        <xdr:cNvPr id="50" name="Imagen 49"/>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17105313" y="56653907"/>
          <a:ext cx="2343150" cy="5786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654844</xdr:colOff>
      <xdr:row>57</xdr:row>
      <xdr:rowOff>79375</xdr:rowOff>
    </xdr:from>
    <xdr:to>
      <xdr:col>10</xdr:col>
      <xdr:colOff>3017044</xdr:colOff>
      <xdr:row>57</xdr:row>
      <xdr:rowOff>732631</xdr:rowOff>
    </xdr:to>
    <xdr:pic>
      <xdr:nvPicPr>
        <xdr:cNvPr id="51" name="Imagen 50"/>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17006094" y="58241406"/>
          <a:ext cx="2362200" cy="653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48" zoomScaleNormal="48" zoomScalePageLayoutView="140" workbookViewId="0">
      <pane ySplit="9" topLeftCell="A43" activePane="bottomLeft" state="frozen"/>
      <selection pane="bottomLeft" activeCell="K58" sqref="K5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53.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3" t="s">
        <v>21</v>
      </c>
      <c r="D2" s="84"/>
      <c r="F2" s="76" t="s">
        <v>0</v>
      </c>
      <c r="G2" s="77"/>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5">
        <v>11</v>
      </c>
      <c r="D3" s="86"/>
      <c r="F3" s="78"/>
      <c r="G3" s="79"/>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5" t="s">
        <v>214</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c r="D5" s="88"/>
      <c r="E5" s="5"/>
      <c r="F5" s="37" t="str">
        <f>IF(G4="Recurso","Motor del recurso","")</f>
        <v>Motor del recurso</v>
      </c>
      <c r="G5" s="75"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215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188</v>
      </c>
      <c r="C10" s="20" t="str">
        <f t="shared" ref="C10:C41" si="0">IF(OR(B10&lt;&gt;"",J10&lt;&gt;""),IF($G$4="Recurso",CONCATENATE($G$4," ",$G$5),$G$4),"")</f>
        <v>Recurso M7A</v>
      </c>
      <c r="D10" s="63" t="s">
        <v>187</v>
      </c>
      <c r="E10" s="63" t="s">
        <v>155</v>
      </c>
      <c r="F10" s="13" t="str">
        <f t="shared" ref="F10" ca="1" si="1">IF(OR(B10&lt;&gt;"",J10&lt;&gt;""),CONCATENATE($C$7,"_",$A10,IF($G$4="Cuaderno de Estudio","_small",CONCATENATE(IF(I10="","","n"),IF(LEFT($G$5,1)="F",".jpg",".png")))),"")</f>
        <v>MA_11_04_CO_REC120_IMG01n.png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MA_11_04_CO_REC120_IMG01a.png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94.5" x14ac:dyDescent="0.25">
      <c r="A11" s="12" t="str">
        <f t="shared" ref="A11:A13" si="3">IF(OR(B11&lt;&gt;"",J11&lt;&gt;""),CONCATENATE(LEFT(A10,3),IF(MID(A10,4,2)+1&lt;10,CONCATENATE("0",MID(A10,4,2)+1))),"")</f>
        <v>IMG02</v>
      </c>
      <c r="B11" s="62" t="s">
        <v>188</v>
      </c>
      <c r="C11" s="20" t="str">
        <f t="shared" si="0"/>
        <v>Recurso M7A</v>
      </c>
      <c r="D11" s="63" t="s">
        <v>187</v>
      </c>
      <c r="E11" s="63" t="s">
        <v>67</v>
      </c>
      <c r="F11" s="13" t="str">
        <f t="shared" ref="F11:F74" ca="1" si="4">IF(OR(B11&lt;&gt;"",J11&lt;&gt;""),CONCATENATE($C$7,"_",$A11,IF($G$4="Cuaderno de Estudio","_small",CONCATENATE(IF(I11="","","n"),IF(LEFT($G$5,1)="F",".jpg",".png")))),"")</f>
        <v>MA_11_04_CO_REC120_IMG02.png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216</v>
      </c>
      <c r="K11" s="65"/>
      <c r="O11" s="2" t="str">
        <f>'Definición técnica de imagenes'!A13</f>
        <v>M101</v>
      </c>
    </row>
    <row r="12" spans="1:16" s="11" customFormat="1" ht="94.5" x14ac:dyDescent="0.25">
      <c r="A12" s="12" t="str">
        <f t="shared" si="3"/>
        <v>IMG03</v>
      </c>
      <c r="B12" s="62" t="s">
        <v>188</v>
      </c>
      <c r="C12" s="20" t="str">
        <f t="shared" si="0"/>
        <v>Recurso M7A</v>
      </c>
      <c r="D12" s="63" t="s">
        <v>187</v>
      </c>
      <c r="E12" s="63" t="s">
        <v>67</v>
      </c>
      <c r="F12" s="13" t="str">
        <f t="shared" ca="1" si="4"/>
        <v>MA_11_04_CO_REC120_IMG03.png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217</v>
      </c>
      <c r="K12" s="64"/>
      <c r="O12" s="2" t="str">
        <f>'Definición técnica de imagenes'!A18</f>
        <v>Diaporama F1</v>
      </c>
    </row>
    <row r="13" spans="1:16" s="11" customFormat="1" ht="94.5" x14ac:dyDescent="0.25">
      <c r="A13" s="12" t="str">
        <f t="shared" si="3"/>
        <v>IMG04</v>
      </c>
      <c r="B13" s="62" t="s">
        <v>188</v>
      </c>
      <c r="C13" s="20" t="str">
        <f t="shared" si="0"/>
        <v>Recurso M7A</v>
      </c>
      <c r="D13" s="63" t="s">
        <v>187</v>
      </c>
      <c r="E13" s="63" t="s">
        <v>67</v>
      </c>
      <c r="F13" s="13" t="str">
        <f t="shared" ca="1" si="4"/>
        <v>MA_11_04_CO_REC120_IMG04.png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218</v>
      </c>
      <c r="K13" s="64"/>
      <c r="O13" s="2" t="str">
        <f>'Definición técnica de imagenes'!A19</f>
        <v>F4</v>
      </c>
    </row>
    <row r="14" spans="1:16" s="11" customFormat="1" ht="108" x14ac:dyDescent="0.25">
      <c r="A14" s="12" t="e">
        <f>IF(OR(B14&lt;&gt;"",#REF!&lt;&gt;""),CONCATENATE(LEFT(A13,3),IF(MID(A13,4,2)+1&lt;10,CONCATENATE("0",MID(A13,4,2)+1))),"")</f>
        <v>#REF!</v>
      </c>
      <c r="B14" s="62" t="s">
        <v>188</v>
      </c>
      <c r="C14" s="20" t="e">
        <f>IF(OR(B14&lt;&gt;"",#REF!&lt;&gt;""),IF($G$4="Recurso",CONCATENATE($G$4," ",$G$5),$G$4),"")</f>
        <v>#REF!</v>
      </c>
      <c r="D14" s="63" t="s">
        <v>187</v>
      </c>
      <c r="E14" s="63" t="s">
        <v>67</v>
      </c>
      <c r="F14" s="13" t="e">
        <f>IF(OR(B14&lt;&gt;"",#REF!&lt;&gt;""),CONCATENATE($C$7,"_",$A14,IF($G$4="Cuaderno de Estudio","_small",CONCATENATE(IF(I14="","","n"),IF(LEFT($G$5,1)="F",".jpg",".png")))),"")</f>
        <v>#REF!</v>
      </c>
      <c r="G14" s="13" t="e">
        <f ca="1">IF($F14&lt;&gt;"",IF($G$4="Recurso",VLOOKUP($E14,OFFSET('Definición técnica de imagenes'!$A$1,MATCH($G$5,'Definición técnica de imagenes'!$A$1:$A$104,0)-1,1,COUNTIF('Definición técnica de imagenes'!$A$3:$A$102,$G$5),5),5,FALSE),'Definición técnica de imagenes'!$F$16),"")</f>
        <v>#REF!</v>
      </c>
      <c r="H14" s="13" t="e">
        <f ca="1">IF(AND(I14&lt;&gt;"",I14&lt;&gt;0),IF(OR(B14&lt;&gt;"",#REF!&lt;&gt;""),CONCATENATE($C$7,"_",$A14,IF($G$4="Cuaderno de Estudio","_zoom",CONCATENATE("a",IF(LEFT($G$5,1)="F",".jpg",".png")))),""),"")</f>
        <v>#REF!</v>
      </c>
      <c r="I14" s="13" t="e">
        <f ca="1">IF(OR($B14&lt;&gt;"",#REF!&lt;&gt;""),IF($G$4="Recurso",IF(VLOOKUP($E14,OFFSET('Definición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#REF!</v>
      </c>
      <c r="J14" s="63" t="s">
        <v>219</v>
      </c>
      <c r="K14" s="64"/>
      <c r="O14" s="2" t="str">
        <f>'Definición técnica de imagenes'!A22</f>
        <v>F6</v>
      </c>
    </row>
    <row r="15" spans="1:16" s="11" customFormat="1" ht="67.5" x14ac:dyDescent="0.25">
      <c r="A15" s="12" t="e">
        <f>IF(OR(B15&lt;&gt;"",J14&lt;&gt;""),CONCATENATE(LEFT(A14,3),IF(MID(A14,4,2)+1&lt;10,CONCATENATE("0",MID(A14,4,2)+1))),"")</f>
        <v>#REF!</v>
      </c>
      <c r="B15" s="62" t="s">
        <v>188</v>
      </c>
      <c r="C15" s="20" t="str">
        <f>IF(OR(B15&lt;&gt;"",J14&lt;&gt;""),IF($G$4="Recurso",CONCATENATE($G$4," ",$G$5),$G$4),"")</f>
        <v>Recurso M7A</v>
      </c>
      <c r="D15" s="63" t="s">
        <v>187</v>
      </c>
      <c r="E15" s="63" t="s">
        <v>155</v>
      </c>
      <c r="F15" s="13" t="e">
        <f ca="1">IF(OR(B15&lt;&gt;"",J14&lt;&gt;""),CONCATENATE($C$7,"_",$A15,IF($G$4="Cuaderno de Estudio","_small",CONCATENATE(IF(I15="","","n"),IF(LEFT($G$5,1)="F",".jpg",".png")))),"")</f>
        <v>#REF!</v>
      </c>
      <c r="G15" s="13" t="e">
        <f ca="1">IF($F15&lt;&gt;"",IF($G$4="Recurso",VLOOKUP($E15,OFFSET('Definición técnica de imagenes'!$A$1,MATCH($G$5,'Definición técnica de imagenes'!$A$1:$A$104,0)-1,1,COUNTIF('Definición técnica de imagenes'!$A$3:$A$102,$G$5),5),5,FALSE),'Definición técnica de imagenes'!$F$16),"")</f>
        <v>#REF!</v>
      </c>
      <c r="H15" s="13" t="e">
        <f ca="1">IF(AND(I15&lt;&gt;"",I15&lt;&gt;0),IF(OR(B15&lt;&gt;"",J14&lt;&gt;""),CONCATENATE($C$7,"_",$A15,IF($G$4="Cuaderno de Estudio","_zoom",CONCATENATE("a",IF(LEFT($G$5,1)="F",".jpg",".png")))),""),"")</f>
        <v>#REF!</v>
      </c>
      <c r="I15" s="13" t="str">
        <f ca="1">IF(OR($B15&lt;&gt;"",$J14&lt;&gt;""),IF($G$4="Recurso",IF(VLOOKUP($E15,OFFSET('Definición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190</v>
      </c>
      <c r="K15" s="66"/>
      <c r="O15" s="2" t="str">
        <f>'Definición técnica de imagenes'!A24</f>
        <v>F6B</v>
      </c>
    </row>
    <row r="16" spans="1:16" s="11" customFormat="1" ht="67.5" x14ac:dyDescent="0.25">
      <c r="A16" s="12" t="e">
        <f>IF(OR(B16&lt;&gt;"",J15&lt;&gt;""),CONCATENATE(LEFT(A15,3),IF(MID(A15,4,2)+1&lt;10,CONCATENATE("0",MID(A15,4,2)+1))),"")</f>
        <v>#REF!</v>
      </c>
      <c r="B16" s="62" t="s">
        <v>188</v>
      </c>
      <c r="C16" s="20" t="str">
        <f>IF(OR(B16&lt;&gt;"",J15&lt;&gt;""),IF($G$4="Recurso",CONCATENATE($G$4," ",$G$5),$G$4),"")</f>
        <v>Recurso M7A</v>
      </c>
      <c r="D16" s="63" t="s">
        <v>187</v>
      </c>
      <c r="E16" s="63" t="s">
        <v>67</v>
      </c>
      <c r="F16" s="13" t="e">
        <f ca="1">IF(OR(B16&lt;&gt;"",J15&lt;&gt;""),CONCATENATE($C$7,"_",$A16,IF($G$4="Cuaderno de Estudio","_small",CONCATENATE(IF(I16="","","n"),IF(LEFT($G$5,1)="F",".jpg",".png")))),"")</f>
        <v>#REF!</v>
      </c>
      <c r="G16" s="13" t="e">
        <f ca="1">IF($F16&lt;&gt;"",IF($G$4="Recurso",VLOOKUP($E16,OFFSET('Definición técnica de imagenes'!$A$1,MATCH($G$5,'Definición técnica de imagenes'!$A$1:$A$104,0)-1,1,COUNTIF('Definición técnica de imagenes'!$A$3:$A$102,$G$5),5),5,FALSE),'Definición técnica de imagenes'!$F$16),"")</f>
        <v>#REF!</v>
      </c>
      <c r="H16" s="13" t="str">
        <f ca="1">IF(AND(I16&lt;&gt;"",I16&lt;&gt;0),IF(OR(B16&lt;&gt;"",J15&lt;&gt;""),CONCATENATE($C$7,"_",$A16,IF($G$4="Cuaderno de Estudio","_zoom",CONCATENATE("a",IF(LEFT($G$5,1)="F",".jpg",".png")))),""),"")</f>
        <v/>
      </c>
      <c r="I16" s="13" t="str">
        <f ca="1">IF(OR($B16&lt;&gt;"",$J15&lt;&gt;""),IF($G$4="Recurso",IF(VLOOKUP($E16,OFFSET('Definición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191</v>
      </c>
      <c r="K16" s="66"/>
      <c r="O16" s="2" t="str">
        <f>'Definición técnica de imagenes'!A25</f>
        <v>F7</v>
      </c>
    </row>
    <row r="17" spans="1:15" s="11" customFormat="1" ht="54" x14ac:dyDescent="0.25">
      <c r="A17" s="12" t="e">
        <f>IF(OR(B17&lt;&gt;"",J17&lt;&gt;""),CONCATENATE(LEFT(A16,3),IF(MID(A16,4,2)+1&lt;10,CONCATENATE("0",MID(A16,4,2)+1))),"")</f>
        <v>#REF!</v>
      </c>
      <c r="B17" s="62" t="s">
        <v>188</v>
      </c>
      <c r="C17" s="20" t="str">
        <f>IF(OR(B17&lt;&gt;"",J17&lt;&gt;""),IF($G$4="Recurso",CONCATENATE($G$4," ",$G$5),$G$4),"")</f>
        <v>Recurso M7A</v>
      </c>
      <c r="D17" s="63" t="s">
        <v>187</v>
      </c>
      <c r="E17" s="63" t="s">
        <v>67</v>
      </c>
      <c r="F17" s="13" t="e">
        <f ca="1">IF(OR(B17&lt;&gt;"",J17&lt;&gt;""),CONCATENATE($C$7,"_",$A17,IF($G$4="Cuaderno de Estudio","_small",CONCATENATE(IF(I17="","","n"),IF(LEFT($G$5,1)="F",".jpg",".png")))),"")</f>
        <v>#REF!</v>
      </c>
      <c r="G17" s="13" t="e">
        <f ca="1">IF($F17&lt;&gt;"",IF($G$4="Recurso",VLOOKUP($E17,OFFSET('Definición técnica de imagenes'!$A$1,MATCH($G$5,'Definición técnica de imagenes'!$A$1:$A$104,0)-1,1,COUNTIF('Definición técnica de imagenes'!$A$3:$A$102,$G$5),5),5,FALSE),'Definición técnica de imagenes'!$F$16),"")</f>
        <v>#REF!</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193</v>
      </c>
      <c r="K17" s="66"/>
      <c r="O17" s="2" t="str">
        <f>'Definición técnica de imagenes'!A27</f>
        <v>F7B</v>
      </c>
    </row>
    <row r="18" spans="1:15" s="11" customFormat="1" ht="67.5" x14ac:dyDescent="0.25">
      <c r="A18" s="12" t="e">
        <f>IF(OR(B18&lt;&gt;"",J18&lt;&gt;""),CONCATENATE(LEFT(A17,3),IF(MID(A17,4,2)+1&lt;10,CONCATENATE("0",MID(A17,4,2)+1))),"")</f>
        <v>#REF!</v>
      </c>
      <c r="B18" s="62" t="s">
        <v>188</v>
      </c>
      <c r="C18" s="20" t="str">
        <f>IF(OR(B18&lt;&gt;"",J18&lt;&gt;""),IF($G$4="Recurso",CONCATENATE($G$4," ",$G$5),$G$4),"")</f>
        <v>Recurso M7A</v>
      </c>
      <c r="D18" s="63" t="s">
        <v>187</v>
      </c>
      <c r="E18" s="63" t="s">
        <v>67</v>
      </c>
      <c r="F18" s="13" t="e">
        <f ca="1">IF(OR(B18&lt;&gt;"",J18&lt;&gt;""),CONCATENATE($C$7,"_",$A18,IF($G$4="Cuaderno de Estudio","_small",CONCATENATE(IF(I18="","","n"),IF(LEFT($G$5,1)="F",".jpg",".png")))),"")</f>
        <v>#REF!</v>
      </c>
      <c r="G18" s="13" t="e">
        <f ca="1">IF($F18&lt;&gt;"",IF($G$4="Recurso",VLOOKUP($E18,OFFSET('Definición técnica de imagenes'!$A$1,MATCH($G$5,'Definición técnica de imagenes'!$A$1:$A$104,0)-1,1,COUNTIF('Definición técnica de imagenes'!$A$3:$A$102,$G$5),5),5,FALSE),'Definición técnica de imagenes'!$F$16),"")</f>
        <v>#REF!</v>
      </c>
      <c r="H18" s="13" t="str">
        <f ca="1">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192</v>
      </c>
      <c r="K18" s="66"/>
      <c r="O18" s="2" t="str">
        <f>'Definición técnica de imagenes'!A30</f>
        <v>F8</v>
      </c>
    </row>
    <row r="19" spans="1:15" s="11" customFormat="1" ht="67.5" x14ac:dyDescent="0.3">
      <c r="A19" s="12" t="e">
        <f t="shared" ref="A19:A50" si="6">IF(OR(B19&lt;&gt;"",J19&lt;&gt;""),CONCATENATE(LEFT(A18,3),IF(MID(A18,4,2)+1&lt;10,CONCATENATE("0",MID(A18,4,2)+1),MID(A18,4,2)+1)),"")</f>
        <v>#REF!</v>
      </c>
      <c r="B19" s="62" t="s">
        <v>188</v>
      </c>
      <c r="C19" s="20" t="str">
        <f t="shared" si="0"/>
        <v>Recurso M7A</v>
      </c>
      <c r="D19" s="63" t="s">
        <v>187</v>
      </c>
      <c r="E19" s="63" t="s">
        <v>67</v>
      </c>
      <c r="F19" s="13" t="e">
        <f t="shared" ca="1" si="4"/>
        <v>#REF!</v>
      </c>
      <c r="G19" s="13" t="e">
        <f ca="1">IF($F19&lt;&gt;"",IF($G$4="Recurso",VLOOKUP($E19,OFFSET('Definición técnica de imagenes'!$A$1,MATCH($G$5,'Definición técnica de imagenes'!$A$1:$A$104,0)-1,1,COUNTIF('Definición técnica de imagenes'!$A$3:$A$102,$G$5),5),5,FALSE),'Definición técnica de imagenes'!$F$16),"")</f>
        <v>#REF!</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194</v>
      </c>
      <c r="K19" s="67"/>
      <c r="O19" s="2" t="str">
        <f>'Definición técnica de imagenes'!A31</f>
        <v>F10</v>
      </c>
    </row>
    <row r="20" spans="1:15" s="11" customFormat="1" ht="67.5" x14ac:dyDescent="0.25">
      <c r="A20" s="12" t="e">
        <f t="shared" si="6"/>
        <v>#REF!</v>
      </c>
      <c r="B20" s="62" t="s">
        <v>188</v>
      </c>
      <c r="C20" s="20" t="str">
        <f t="shared" si="0"/>
        <v>Recurso M7A</v>
      </c>
      <c r="D20" s="63" t="s">
        <v>187</v>
      </c>
      <c r="E20" s="63" t="s">
        <v>155</v>
      </c>
      <c r="F20" s="13" t="e">
        <f t="shared" ca="1" si="4"/>
        <v>#REF!</v>
      </c>
      <c r="G20" s="13" t="e">
        <f ca="1">IF($F20&lt;&gt;"",IF($G$4="Recurso",VLOOKUP($E20,OFFSET('Definición técnica de imagenes'!$A$1,MATCH($G$5,'Definición técnica de imagenes'!$A$1:$A$104,0)-1,1,COUNTIF('Definición técnica de imagenes'!$A$3:$A$102,$G$5),5),5,FALSE),'Definición técnica de imagenes'!$F$16),"")</f>
        <v>#REF!</v>
      </c>
      <c r="H20" s="13" t="e">
        <f t="shared" ca="1" si="5"/>
        <v>#REF!</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195</v>
      </c>
      <c r="K20" s="66"/>
      <c r="O20" s="2" t="str">
        <f>'Definición técnica de imagenes'!A32</f>
        <v>F10B</v>
      </c>
    </row>
    <row r="21" spans="1:15" s="11" customFormat="1" ht="67.5" x14ac:dyDescent="0.25">
      <c r="A21" s="12" t="e">
        <f t="shared" si="6"/>
        <v>#REF!</v>
      </c>
      <c r="B21" s="62" t="s">
        <v>188</v>
      </c>
      <c r="C21" s="20" t="str">
        <f t="shared" si="0"/>
        <v>Recurso M7A</v>
      </c>
      <c r="D21" s="63" t="s">
        <v>187</v>
      </c>
      <c r="E21" s="63" t="s">
        <v>67</v>
      </c>
      <c r="F21" s="13" t="e">
        <f t="shared" ca="1" si="4"/>
        <v>#REF!</v>
      </c>
      <c r="G21" s="13" t="e">
        <f ca="1">IF($F21&lt;&gt;"",IF($G$4="Recurso",VLOOKUP($E21,OFFSET('Definición técnica de imagenes'!$A$1,MATCH($G$5,'Definición técnica de imagenes'!$A$1:$A$104,0)-1,1,COUNTIF('Definición técnica de imagenes'!$A$3:$A$102,$G$5),5),5,FALSE),'Definición técnica de imagenes'!$F$16),"")</f>
        <v>#REF!</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196</v>
      </c>
      <c r="K21" s="66"/>
      <c r="O21" s="2" t="str">
        <f>'Definición técnica de imagenes'!A33</f>
        <v>F11</v>
      </c>
    </row>
    <row r="22" spans="1:15" s="11" customFormat="1" ht="67.5" x14ac:dyDescent="0.25">
      <c r="A22" s="12" t="e">
        <f t="shared" si="6"/>
        <v>#REF!</v>
      </c>
      <c r="B22" s="62" t="s">
        <v>188</v>
      </c>
      <c r="C22" s="20" t="str">
        <f t="shared" si="0"/>
        <v>Recurso M7A</v>
      </c>
      <c r="D22" s="63" t="s">
        <v>187</v>
      </c>
      <c r="E22" s="63" t="s">
        <v>67</v>
      </c>
      <c r="F22" s="13" t="e">
        <f t="shared" ca="1" si="4"/>
        <v>#REF!</v>
      </c>
      <c r="G22" s="13" t="e">
        <f ca="1">IF($F22&lt;&gt;"",IF($G$4="Recurso",VLOOKUP($E22,OFFSET('Definición técnica de imagenes'!$A$1,MATCH($G$5,'Definición técnica de imagenes'!$A$1:$A$104,0)-1,1,COUNTIF('Definición técnica de imagenes'!$A$3:$A$102,$G$5),5),5,FALSE),'Definición técnica de imagenes'!$F$16),"")</f>
        <v>#REF!</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197</v>
      </c>
      <c r="K22" s="68"/>
      <c r="O22" s="2" t="str">
        <f>'Definición técnica de imagenes'!A34</f>
        <v>F12</v>
      </c>
    </row>
    <row r="23" spans="1:15" s="11" customFormat="1" ht="67.5" x14ac:dyDescent="0.25">
      <c r="A23" s="12" t="e">
        <f t="shared" si="6"/>
        <v>#REF!</v>
      </c>
      <c r="B23" s="62" t="s">
        <v>188</v>
      </c>
      <c r="C23" s="20" t="str">
        <f t="shared" si="0"/>
        <v>Recurso M7A</v>
      </c>
      <c r="D23" s="63" t="s">
        <v>187</v>
      </c>
      <c r="E23" s="63" t="s">
        <v>67</v>
      </c>
      <c r="F23" s="13" t="e">
        <f t="shared" ca="1" si="4"/>
        <v>#REF!</v>
      </c>
      <c r="G23" s="13" t="e">
        <f ca="1">IF($F23&lt;&gt;"",IF($G$4="Recurso",VLOOKUP($E23,OFFSET('Definición técnica de imagenes'!$A$1,MATCH($G$5,'Definición técnica de imagenes'!$A$1:$A$104,0)-1,1,COUNTIF('Definición técnica de imagenes'!$A$3:$A$102,$G$5),5),5,FALSE),'Definición técnica de imagenes'!$F$16),"")</f>
        <v>#REF!</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199</v>
      </c>
      <c r="K23" s="64"/>
      <c r="O23" s="2" t="str">
        <f>'Definición técnica de imagenes'!A35</f>
        <v>F13</v>
      </c>
    </row>
    <row r="24" spans="1:15" s="11" customFormat="1" ht="67.5" x14ac:dyDescent="0.25">
      <c r="A24" s="12" t="e">
        <f t="shared" si="6"/>
        <v>#REF!</v>
      </c>
      <c r="B24" s="62" t="s">
        <v>188</v>
      </c>
      <c r="C24" s="20" t="str">
        <f t="shared" si="0"/>
        <v>Recurso M7A</v>
      </c>
      <c r="D24" s="63" t="s">
        <v>187</v>
      </c>
      <c r="E24" s="63" t="s">
        <v>67</v>
      </c>
      <c r="F24" s="13" t="e">
        <f t="shared" ca="1" si="4"/>
        <v>#REF!</v>
      </c>
      <c r="G24" s="13" t="e">
        <f ca="1">IF($F24&lt;&gt;"",IF($G$4="Recurso",VLOOKUP($E24,OFFSET('Definición técnica de imagenes'!$A$1,MATCH($G$5,'Definición técnica de imagenes'!$A$1:$A$104,0)-1,1,COUNTIF('Definición técnica de imagenes'!$A$3:$A$102,$G$5),5),5,FALSE),'Definición técnica de imagenes'!$F$16),"")</f>
        <v>#REF!</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198</v>
      </c>
      <c r="K24" s="65"/>
      <c r="O24" s="2" t="str">
        <f>'Definición técnica de imagenes'!A37</f>
        <v>F13B</v>
      </c>
    </row>
    <row r="25" spans="1:15" s="11" customFormat="1" ht="162" x14ac:dyDescent="0.25">
      <c r="A25" s="12" t="e">
        <f t="shared" si="6"/>
        <v>#REF!</v>
      </c>
      <c r="B25" s="62" t="s">
        <v>188</v>
      </c>
      <c r="C25" s="20" t="str">
        <f t="shared" si="0"/>
        <v>Recurso M7A</v>
      </c>
      <c r="D25" s="63" t="s">
        <v>187</v>
      </c>
      <c r="E25" s="63" t="s">
        <v>155</v>
      </c>
      <c r="F25" s="13" t="e">
        <f t="shared" ca="1" si="4"/>
        <v>#REF!</v>
      </c>
      <c r="G25" s="13" t="e">
        <f ca="1">IF($F25&lt;&gt;"",IF($G$4="Recurso",VLOOKUP($E25,OFFSET('Definición técnica de imagenes'!$A$1,MATCH($G$5,'Definición técnica de imagenes'!$A$1:$A$104,0)-1,1,COUNTIF('Definición técnica de imagenes'!$A$3:$A$102,$G$5),5),5,FALSE),'Definición técnica de imagenes'!$F$16),"")</f>
        <v>#REF!</v>
      </c>
      <c r="H25" s="13" t="e">
        <f t="shared" ca="1" si="5"/>
        <v>#REF!</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222</v>
      </c>
      <c r="K25" s="64"/>
    </row>
    <row r="26" spans="1:15" s="11" customFormat="1" ht="121.5" x14ac:dyDescent="0.25">
      <c r="A26" s="12" t="e">
        <f t="shared" si="6"/>
        <v>#REF!</v>
      </c>
      <c r="B26" s="62" t="s">
        <v>188</v>
      </c>
      <c r="C26" s="20" t="str">
        <f t="shared" si="0"/>
        <v>Recurso M7A</v>
      </c>
      <c r="D26" s="63" t="s">
        <v>187</v>
      </c>
      <c r="E26" s="63" t="s">
        <v>67</v>
      </c>
      <c r="F26" s="13" t="e">
        <f t="shared" ca="1" si="4"/>
        <v>#REF!</v>
      </c>
      <c r="G26" s="13" t="e">
        <f ca="1">IF($F26&lt;&gt;"",IF($G$4="Recurso",VLOOKUP($E26,OFFSET('Definición técnica de imagenes'!$A$1,MATCH($G$5,'Definición técnica de imagenes'!$A$1:$A$104,0)-1,1,COUNTIF('Definición técnica de imagenes'!$A$3:$A$102,$G$5),5),5,FALSE),'Definición técnica de imagenes'!$F$16),"")</f>
        <v>#REF!</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220</v>
      </c>
      <c r="K26" s="64"/>
    </row>
    <row r="27" spans="1:15" s="11" customFormat="1" ht="121.5" x14ac:dyDescent="0.25">
      <c r="A27" s="12" t="e">
        <f t="shared" si="6"/>
        <v>#REF!</v>
      </c>
      <c r="B27" s="62" t="s">
        <v>188</v>
      </c>
      <c r="C27" s="20" t="str">
        <f t="shared" si="0"/>
        <v>Recurso M7A</v>
      </c>
      <c r="D27" s="63" t="s">
        <v>187</v>
      </c>
      <c r="E27" s="63" t="s">
        <v>67</v>
      </c>
      <c r="F27" s="13" t="e">
        <f t="shared" ca="1" si="4"/>
        <v>#REF!</v>
      </c>
      <c r="G27" s="13" t="e">
        <f ca="1">IF($F27&lt;&gt;"",IF($G$4="Recurso",VLOOKUP($E27,OFFSET('Definición técnica de imagenes'!$A$1,MATCH($G$5,'Definición técnica de imagenes'!$A$1:$A$104,0)-1,1,COUNTIF('Definición técnica de imagenes'!$A$3:$A$102,$G$5),5),5,FALSE),'Definición técnica de imagenes'!$F$16),"")</f>
        <v>#REF!</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t="s">
        <v>221</v>
      </c>
      <c r="K27" s="64"/>
      <c r="O27" s="2"/>
    </row>
    <row r="28" spans="1:15" s="11" customFormat="1" ht="67.5" x14ac:dyDescent="0.25">
      <c r="A28" s="12" t="e">
        <f t="shared" si="6"/>
        <v>#REF!</v>
      </c>
      <c r="B28" s="62" t="s">
        <v>188</v>
      </c>
      <c r="C28" s="20" t="str">
        <f t="shared" si="0"/>
        <v>Recurso M7A</v>
      </c>
      <c r="D28" s="63" t="s">
        <v>187</v>
      </c>
      <c r="E28" s="63" t="s">
        <v>67</v>
      </c>
      <c r="F28" s="13" t="e">
        <f t="shared" ca="1" si="4"/>
        <v>#REF!</v>
      </c>
      <c r="G28" s="13" t="e">
        <f ca="1">IF($F28&lt;&gt;"",IF($G$4="Recurso",VLOOKUP($E28,OFFSET('Definición técnica de imagenes'!$A$1,MATCH($G$5,'Definición técnica de imagenes'!$A$1:$A$104,0)-1,1,COUNTIF('Definición técnica de imagenes'!$A$3:$A$102,$G$5),5),5,FALSE),'Definición técnica de imagenes'!$F$16),"")</f>
        <v>#REF!</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t="s">
        <v>200</v>
      </c>
      <c r="K28" s="64"/>
    </row>
    <row r="29" spans="1:15" s="11" customFormat="1" ht="67.5" x14ac:dyDescent="0.25">
      <c r="A29" s="12" t="e">
        <f t="shared" si="6"/>
        <v>#REF!</v>
      </c>
      <c r="B29" s="62" t="s">
        <v>188</v>
      </c>
      <c r="C29" s="20" t="str">
        <f t="shared" si="0"/>
        <v>Recurso M7A</v>
      </c>
      <c r="D29" s="63" t="s">
        <v>187</v>
      </c>
      <c r="E29" s="63" t="s">
        <v>67</v>
      </c>
      <c r="F29" s="13" t="e">
        <f t="shared" ca="1" si="4"/>
        <v>#REF!</v>
      </c>
      <c r="G29" s="13" t="e">
        <f ca="1">IF($F29&lt;&gt;"",IF($G$4="Recurso",VLOOKUP($E29,OFFSET('Definición técnica de imagenes'!$A$1,MATCH($G$5,'Definición técnica de imagenes'!$A$1:$A$104,0)-1,1,COUNTIF('Definición técnica de imagenes'!$A$3:$A$102,$G$5),5),5,FALSE),'Definición técnica de imagenes'!$F$16),"")</f>
        <v>#REF!</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t="s">
        <v>201</v>
      </c>
      <c r="K29" s="64"/>
    </row>
    <row r="30" spans="1:15" s="11" customFormat="1" ht="121.5" x14ac:dyDescent="0.25">
      <c r="A30" s="12" t="e">
        <f t="shared" si="6"/>
        <v>#REF!</v>
      </c>
      <c r="B30" s="62" t="s">
        <v>188</v>
      </c>
      <c r="C30" s="20" t="str">
        <f t="shared" si="0"/>
        <v>Recurso M7A</v>
      </c>
      <c r="D30" s="63" t="s">
        <v>187</v>
      </c>
      <c r="E30" s="63" t="s">
        <v>155</v>
      </c>
      <c r="F30" s="13" t="e">
        <f t="shared" ca="1" si="4"/>
        <v>#REF!</v>
      </c>
      <c r="G30" s="13" t="e">
        <f ca="1">IF($F30&lt;&gt;"",IF($G$4="Recurso",VLOOKUP($E30,OFFSET('Definición técnica de imagenes'!$A$1,MATCH($G$5,'Definición técnica de imagenes'!$A$1:$A$104,0)-1,1,COUNTIF('Definición técnica de imagenes'!$A$3:$A$102,$G$5),5),5,FALSE),'Definición técnica de imagenes'!$F$16),"")</f>
        <v>#REF!</v>
      </c>
      <c r="H30" s="13" t="e">
        <f t="shared" ca="1" si="5"/>
        <v>#REF!</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3" t="s">
        <v>223</v>
      </c>
      <c r="K30" s="64"/>
    </row>
    <row r="31" spans="1:15" s="11" customFormat="1" ht="121.5" x14ac:dyDescent="0.25">
      <c r="A31" s="12" t="e">
        <f t="shared" si="6"/>
        <v>#REF!</v>
      </c>
      <c r="B31" s="62" t="s">
        <v>188</v>
      </c>
      <c r="C31" s="20" t="str">
        <f t="shared" si="0"/>
        <v>Recurso M7A</v>
      </c>
      <c r="D31" s="63" t="s">
        <v>187</v>
      </c>
      <c r="E31" s="63" t="s">
        <v>67</v>
      </c>
      <c r="F31" s="13" t="e">
        <f t="shared" ca="1" si="4"/>
        <v>#REF!</v>
      </c>
      <c r="G31" s="13" t="e">
        <f ca="1">IF($F31&lt;&gt;"",IF($G$4="Recurso",VLOOKUP($E31,OFFSET('Definición técnica de imagenes'!$A$1,MATCH($G$5,'Definición técnica de imagenes'!$A$1:$A$104,0)-1,1,COUNTIF('Definición técnica de imagenes'!$A$3:$A$102,$G$5),5),5,FALSE),'Definición técnica de imagenes'!$F$16),"")</f>
        <v>#REF!</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t="s">
        <v>224</v>
      </c>
      <c r="K31" s="64"/>
    </row>
    <row r="32" spans="1:15" s="11" customFormat="1" ht="121.5" x14ac:dyDescent="0.25">
      <c r="A32" s="12" t="e">
        <f t="shared" si="6"/>
        <v>#REF!</v>
      </c>
      <c r="B32" s="62" t="s">
        <v>188</v>
      </c>
      <c r="C32" s="20" t="str">
        <f t="shared" si="0"/>
        <v>Recurso M7A</v>
      </c>
      <c r="D32" s="63" t="s">
        <v>187</v>
      </c>
      <c r="E32" s="63" t="s">
        <v>67</v>
      </c>
      <c r="F32" s="13" t="e">
        <f t="shared" ca="1" si="4"/>
        <v>#REF!</v>
      </c>
      <c r="G32" s="13" t="e">
        <f ca="1">IF($F32&lt;&gt;"",IF($G$4="Recurso",VLOOKUP($E32,OFFSET('Definición técnica de imagenes'!$A$1,MATCH($G$5,'Definición técnica de imagenes'!$A$1:$A$104,0)-1,1,COUNTIF('Definición técnica de imagenes'!$A$3:$A$102,$G$5),5),5,FALSE),'Definición técnica de imagenes'!$F$16),"")</f>
        <v>#REF!</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225</v>
      </c>
      <c r="K32" s="64"/>
    </row>
    <row r="33" spans="1:15" s="11" customFormat="1" ht="108" x14ac:dyDescent="0.25">
      <c r="A33" s="12" t="e">
        <f t="shared" si="6"/>
        <v>#REF!</v>
      </c>
      <c r="B33" s="62" t="s">
        <v>188</v>
      </c>
      <c r="C33" s="20" t="str">
        <f t="shared" si="0"/>
        <v>Recurso M7A</v>
      </c>
      <c r="D33" s="63" t="s">
        <v>187</v>
      </c>
      <c r="E33" s="63" t="s">
        <v>67</v>
      </c>
      <c r="F33" s="13" t="e">
        <f t="shared" ca="1" si="4"/>
        <v>#REF!</v>
      </c>
      <c r="G33" s="13" t="e">
        <f ca="1">IF($F33&lt;&gt;"",IF($G$4="Recurso",VLOOKUP($E33,OFFSET('Definición técnica de imagenes'!$A$1,MATCH($G$5,'Definición técnica de imagenes'!$A$1:$A$104,0)-1,1,COUNTIF('Definición técnica de imagenes'!$A$3:$A$102,$G$5),5),5,FALSE),'Definición técnica de imagenes'!$F$16),"")</f>
        <v>#REF!</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226</v>
      </c>
      <c r="K33" s="64"/>
    </row>
    <row r="34" spans="1:15" s="11" customFormat="1" ht="121.5" x14ac:dyDescent="0.25">
      <c r="A34" s="12" t="e">
        <f t="shared" si="6"/>
        <v>#REF!</v>
      </c>
      <c r="B34" s="62" t="s">
        <v>188</v>
      </c>
      <c r="C34" s="20" t="str">
        <f t="shared" si="0"/>
        <v>Recurso M7A</v>
      </c>
      <c r="D34" s="63" t="s">
        <v>187</v>
      </c>
      <c r="E34" s="63" t="s">
        <v>67</v>
      </c>
      <c r="F34" s="13" t="e">
        <f t="shared" ca="1" si="4"/>
        <v>#REF!</v>
      </c>
      <c r="G34" s="13" t="e">
        <f ca="1">IF($F34&lt;&gt;"",IF($G$4="Recurso",VLOOKUP($E34,OFFSET('Definición técnica de imagenes'!$A$1,MATCH($G$5,'Definición técnica de imagenes'!$A$1:$A$104,0)-1,1,COUNTIF('Definición técnica de imagenes'!$A$3:$A$102,$G$5),5),5,FALSE),'Definición técnica de imagenes'!$F$16),"")</f>
        <v>#REF!</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227</v>
      </c>
      <c r="K34" s="64"/>
      <c r="O34" s="2"/>
    </row>
    <row r="35" spans="1:15" s="11" customFormat="1" ht="162" x14ac:dyDescent="0.25">
      <c r="A35" s="12" t="e">
        <f t="shared" si="6"/>
        <v>#REF!</v>
      </c>
      <c r="B35" s="62" t="s">
        <v>188</v>
      </c>
      <c r="C35" s="20" t="str">
        <f t="shared" si="0"/>
        <v>Recurso M7A</v>
      </c>
      <c r="D35" s="63" t="s">
        <v>187</v>
      </c>
      <c r="E35" s="63" t="s">
        <v>155</v>
      </c>
      <c r="F35" s="13" t="e">
        <f t="shared" ca="1" si="4"/>
        <v>#REF!</v>
      </c>
      <c r="G35" s="13" t="e">
        <f ca="1">IF($F35&lt;&gt;"",IF($G$4="Recurso",VLOOKUP($E35,OFFSET('Definición técnica de imagenes'!$A$1,MATCH($G$5,'Definición técnica de imagenes'!$A$1:$A$104,0)-1,1,COUNTIF('Definición técnica de imagenes'!$A$3:$A$102,$G$5),5),5,FALSE),'Definición técnica de imagenes'!$F$16),"")</f>
        <v>#REF!</v>
      </c>
      <c r="H35" s="13" t="e">
        <f t="shared" ca="1" si="5"/>
        <v>#REF!</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t="s">
        <v>228</v>
      </c>
      <c r="K35" s="65"/>
      <c r="O35" s="2"/>
    </row>
    <row r="36" spans="1:15" s="11" customFormat="1" ht="108" x14ac:dyDescent="0.25">
      <c r="A36" s="12" t="e">
        <f t="shared" si="6"/>
        <v>#REF!</v>
      </c>
      <c r="B36" s="62" t="s">
        <v>188</v>
      </c>
      <c r="C36" s="20" t="str">
        <f t="shared" si="0"/>
        <v>Recurso M7A</v>
      </c>
      <c r="D36" s="63" t="s">
        <v>187</v>
      </c>
      <c r="E36" s="63" t="s">
        <v>67</v>
      </c>
      <c r="F36" s="13" t="e">
        <f t="shared" ca="1" si="4"/>
        <v>#REF!</v>
      </c>
      <c r="G36" s="13" t="e">
        <f ca="1">IF($F36&lt;&gt;"",IF($G$4="Recurso",VLOOKUP($E36,OFFSET('Definición técnica de imagenes'!$A$1,MATCH($G$5,'Definición técnica de imagenes'!$A$1:$A$104,0)-1,1,COUNTIF('Definición técnica de imagenes'!$A$3:$A$102,$G$5),5),5,FALSE),'Definición técnica de imagenes'!$F$16),"")</f>
        <v>#REF!</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229</v>
      </c>
      <c r="K36" s="65"/>
      <c r="O36" s="2"/>
    </row>
    <row r="37" spans="1:15" s="11" customFormat="1" ht="108" x14ac:dyDescent="0.25">
      <c r="A37" s="12" t="e">
        <f t="shared" si="6"/>
        <v>#REF!</v>
      </c>
      <c r="B37" s="62" t="s">
        <v>188</v>
      </c>
      <c r="C37" s="20" t="str">
        <f t="shared" si="0"/>
        <v>Recurso M7A</v>
      </c>
      <c r="D37" s="63" t="s">
        <v>187</v>
      </c>
      <c r="E37" s="63" t="s">
        <v>67</v>
      </c>
      <c r="F37" s="13" t="e">
        <f t="shared" ca="1" si="4"/>
        <v>#REF!</v>
      </c>
      <c r="G37" s="13" t="e">
        <f ca="1">IF($F37&lt;&gt;"",IF($G$4="Recurso",VLOOKUP($E37,OFFSET('Definición técnica de imagenes'!$A$1,MATCH($G$5,'Definición técnica de imagenes'!$A$1:$A$104,0)-1,1,COUNTIF('Definición técnica de imagenes'!$A$3:$A$102,$G$5),5),5,FALSE),'Definición técnica de imagenes'!$F$16),"")</f>
        <v>#REF!</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230</v>
      </c>
      <c r="K37" s="65"/>
    </row>
    <row r="38" spans="1:15" s="11" customFormat="1" ht="108" x14ac:dyDescent="0.25">
      <c r="A38" s="12" t="e">
        <f t="shared" si="6"/>
        <v>#REF!</v>
      </c>
      <c r="B38" s="62" t="s">
        <v>188</v>
      </c>
      <c r="C38" s="20" t="str">
        <f t="shared" si="0"/>
        <v>Recurso M7A</v>
      </c>
      <c r="D38" s="63" t="s">
        <v>187</v>
      </c>
      <c r="E38" s="63" t="s">
        <v>67</v>
      </c>
      <c r="F38" s="13" t="e">
        <f t="shared" ca="1" si="4"/>
        <v>#REF!</v>
      </c>
      <c r="G38" s="13" t="e">
        <f ca="1">IF($F38&lt;&gt;"",IF($G$4="Recurso",VLOOKUP($E38,OFFSET('Definición técnica de imagenes'!$A$1,MATCH($G$5,'Definición técnica de imagenes'!$A$1:$A$104,0)-1,1,COUNTIF('Definición técnica de imagenes'!$A$3:$A$102,$G$5),5),5,FALSE),'Definición técnica de imagenes'!$F$16),"")</f>
        <v>#REF!</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231</v>
      </c>
      <c r="K38" s="65"/>
    </row>
    <row r="39" spans="1:15" s="11" customFormat="1" ht="108" x14ac:dyDescent="0.25">
      <c r="A39" s="12" t="e">
        <f t="shared" si="6"/>
        <v>#REF!</v>
      </c>
      <c r="B39" s="62" t="s">
        <v>188</v>
      </c>
      <c r="C39" s="20" t="str">
        <f t="shared" si="0"/>
        <v>Recurso M7A</v>
      </c>
      <c r="D39" s="63" t="s">
        <v>187</v>
      </c>
      <c r="E39" s="63" t="s">
        <v>67</v>
      </c>
      <c r="F39" s="13" t="e">
        <f t="shared" ca="1" si="4"/>
        <v>#REF!</v>
      </c>
      <c r="G39" s="13" t="e">
        <f ca="1">IF($F39&lt;&gt;"",IF($G$4="Recurso",VLOOKUP($E39,OFFSET('Definición técnica de imagenes'!$A$1,MATCH($G$5,'Definición técnica de imagenes'!$A$1:$A$104,0)-1,1,COUNTIF('Definición técnica de imagenes'!$A$3:$A$102,$G$5),5),5,FALSE),'Definición técnica de imagenes'!$F$16),"")</f>
        <v>#REF!</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232</v>
      </c>
      <c r="K39" s="65"/>
    </row>
    <row r="40" spans="1:15" s="11" customFormat="1" ht="175.5" x14ac:dyDescent="0.25">
      <c r="A40" s="12" t="e">
        <f t="shared" si="6"/>
        <v>#REF!</v>
      </c>
      <c r="B40" s="62" t="s">
        <v>188</v>
      </c>
      <c r="C40" s="20" t="str">
        <f t="shared" si="0"/>
        <v>Recurso M7A</v>
      </c>
      <c r="D40" s="63" t="s">
        <v>187</v>
      </c>
      <c r="E40" s="63" t="s">
        <v>155</v>
      </c>
      <c r="F40" s="13" t="e">
        <f t="shared" ca="1" si="4"/>
        <v>#REF!</v>
      </c>
      <c r="G40" s="13" t="e">
        <f ca="1">IF($F40&lt;&gt;"",IF($G$4="Recurso",VLOOKUP($E40,OFFSET('Definición técnica de imagenes'!$A$1,MATCH($G$5,'Definición técnica de imagenes'!$A$1:$A$104,0)-1,1,COUNTIF('Definición técnica de imagenes'!$A$3:$A$102,$G$5),5),5,FALSE),'Definición técnica de imagenes'!$F$16),"")</f>
        <v>#REF!</v>
      </c>
      <c r="H40" s="13" t="e">
        <f t="shared" ca="1" si="5"/>
        <v>#REF!</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t="s">
        <v>234</v>
      </c>
      <c r="K40" s="65"/>
    </row>
    <row r="41" spans="1:15" s="11" customFormat="1" ht="121.5" x14ac:dyDescent="0.25">
      <c r="A41" s="12" t="e">
        <f t="shared" si="6"/>
        <v>#REF!</v>
      </c>
      <c r="B41" s="62" t="s">
        <v>188</v>
      </c>
      <c r="C41" s="20" t="str">
        <f t="shared" si="0"/>
        <v>Recurso M7A</v>
      </c>
      <c r="D41" s="63" t="s">
        <v>187</v>
      </c>
      <c r="E41" s="63" t="s">
        <v>67</v>
      </c>
      <c r="F41" s="13" t="e">
        <f t="shared" ca="1" si="4"/>
        <v>#REF!</v>
      </c>
      <c r="G41" s="13" t="e">
        <f ca="1">IF($F41&lt;&gt;"",IF($G$4="Recurso",VLOOKUP($E41,OFFSET('Definición técnica de imagenes'!$A$1,MATCH($G$5,'Definición técnica de imagenes'!$A$1:$A$104,0)-1,1,COUNTIF('Definición técnica de imagenes'!$A$3:$A$102,$G$5),5),5,FALSE),'Definición técnica de imagenes'!$F$16),"")</f>
        <v>#REF!</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235</v>
      </c>
      <c r="K41" s="65"/>
    </row>
    <row r="42" spans="1:15" s="11" customFormat="1" ht="108" x14ac:dyDescent="0.25">
      <c r="A42" s="12" t="e">
        <f t="shared" si="6"/>
        <v>#REF!</v>
      </c>
      <c r="B42" s="62" t="s">
        <v>188</v>
      </c>
      <c r="C42" s="20" t="str">
        <f t="shared" ref="C42:C73" si="7">IF(OR(B42&lt;&gt;"",J42&lt;&gt;""),IF($G$4="Recurso",CONCATENATE($G$4," ",$G$5),$G$4),"")</f>
        <v>Recurso M7A</v>
      </c>
      <c r="D42" s="63" t="s">
        <v>187</v>
      </c>
      <c r="E42" s="63" t="s">
        <v>67</v>
      </c>
      <c r="F42" s="13" t="e">
        <f t="shared" ca="1" si="4"/>
        <v>#REF!</v>
      </c>
      <c r="G42" s="13" t="e">
        <f ca="1">IF($F42&lt;&gt;"",IF($G$4="Recurso",VLOOKUP($E42,OFFSET('Definición técnica de imagenes'!$A$1,MATCH($G$5,'Definición técnica de imagenes'!$A$1:$A$104,0)-1,1,COUNTIF('Definición técnica de imagenes'!$A$3:$A$102,$G$5),5),5,FALSE),'Definición técnica de imagenes'!$F$16),"")</f>
        <v>#REF!</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233</v>
      </c>
      <c r="K42" s="65"/>
    </row>
    <row r="43" spans="1:15" s="11" customFormat="1" ht="67.5" x14ac:dyDescent="0.25">
      <c r="A43" s="12" t="e">
        <f t="shared" si="6"/>
        <v>#REF!</v>
      </c>
      <c r="B43" s="62" t="s">
        <v>188</v>
      </c>
      <c r="C43" s="20" t="str">
        <f t="shared" si="7"/>
        <v>Recurso M7A</v>
      </c>
      <c r="D43" s="63" t="s">
        <v>187</v>
      </c>
      <c r="E43" s="63" t="s">
        <v>67</v>
      </c>
      <c r="F43" s="13" t="e">
        <f t="shared" ca="1" si="4"/>
        <v>#REF!</v>
      </c>
      <c r="G43" s="13" t="e">
        <f ca="1">IF($F43&lt;&gt;"",IF($G$4="Recurso",VLOOKUP($E43,OFFSET('Definición técnica de imagenes'!$A$1,MATCH($G$5,'Definición técnica de imagenes'!$A$1:$A$104,0)-1,1,COUNTIF('Definición técnica de imagenes'!$A$3:$A$102,$G$5),5),5,FALSE),'Definición técnica de imagenes'!$F$16),"")</f>
        <v>#REF!</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202</v>
      </c>
      <c r="K43" s="65"/>
    </row>
    <row r="44" spans="1:15" s="11" customFormat="1" ht="67.5" x14ac:dyDescent="0.25">
      <c r="A44" s="12" t="e">
        <f t="shared" si="6"/>
        <v>#REF!</v>
      </c>
      <c r="B44" s="62" t="s">
        <v>188</v>
      </c>
      <c r="C44" s="20" t="str">
        <f t="shared" si="7"/>
        <v>Recurso M7A</v>
      </c>
      <c r="D44" s="63" t="s">
        <v>187</v>
      </c>
      <c r="E44" s="63" t="s">
        <v>67</v>
      </c>
      <c r="F44" s="13" t="e">
        <f t="shared" ca="1" si="4"/>
        <v>#REF!</v>
      </c>
      <c r="G44" s="13" t="e">
        <f ca="1">IF($F44&lt;&gt;"",IF($G$4="Recurso",VLOOKUP($E44,OFFSET('Definición técnica de imagenes'!$A$1,MATCH($G$5,'Definición técnica de imagenes'!$A$1:$A$104,0)-1,1,COUNTIF('Definición técnica de imagenes'!$A$3:$A$102,$G$5),5),5,FALSE),'Definición técnica de imagenes'!$F$16),"")</f>
        <v>#REF!</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203</v>
      </c>
      <c r="K44" s="65"/>
    </row>
    <row r="45" spans="1:15" s="11" customFormat="1" ht="67.5" x14ac:dyDescent="0.25">
      <c r="A45" s="12" t="e">
        <f t="shared" si="6"/>
        <v>#REF!</v>
      </c>
      <c r="B45" s="62" t="s">
        <v>188</v>
      </c>
      <c r="C45" s="20" t="str">
        <f t="shared" si="7"/>
        <v>Recurso M7A</v>
      </c>
      <c r="D45" s="63" t="s">
        <v>187</v>
      </c>
      <c r="E45" s="63" t="s">
        <v>155</v>
      </c>
      <c r="F45" s="13" t="e">
        <f t="shared" ca="1" si="4"/>
        <v>#REF!</v>
      </c>
      <c r="G45" s="13" t="e">
        <f ca="1">IF($F45&lt;&gt;"",IF($G$4="Recurso",VLOOKUP($E45,OFFSET('Definición técnica de imagenes'!$A$1,MATCH($G$5,'Definición técnica de imagenes'!$A$1:$A$104,0)-1,1,COUNTIF('Definición técnica de imagenes'!$A$3:$A$102,$G$5),5),5,FALSE),'Definición técnica de imagenes'!$F$16),"")</f>
        <v>#REF!</v>
      </c>
      <c r="H45" s="13" t="e">
        <f t="shared" ca="1" si="5"/>
        <v>#REF!</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t="s">
        <v>204</v>
      </c>
      <c r="K45" s="65"/>
    </row>
    <row r="46" spans="1:15" s="11" customFormat="1" ht="67.5" x14ac:dyDescent="0.25">
      <c r="A46" s="12" t="e">
        <f t="shared" si="6"/>
        <v>#REF!</v>
      </c>
      <c r="B46" s="62" t="s">
        <v>188</v>
      </c>
      <c r="C46" s="20" t="str">
        <f t="shared" si="7"/>
        <v>Recurso M7A</v>
      </c>
      <c r="D46" s="63" t="s">
        <v>187</v>
      </c>
      <c r="E46" s="63" t="s">
        <v>67</v>
      </c>
      <c r="F46" s="13" t="e">
        <f t="shared" ca="1" si="4"/>
        <v>#REF!</v>
      </c>
      <c r="G46" s="13" t="e">
        <f ca="1">IF($F46&lt;&gt;"",IF($G$4="Recurso",VLOOKUP($E46,OFFSET('Definición técnica de imagenes'!$A$1,MATCH($G$5,'Definición técnica de imagenes'!$A$1:$A$104,0)-1,1,COUNTIF('Definición técnica de imagenes'!$A$3:$A$102,$G$5),5),5,FALSE),'Definición técnica de imagenes'!$F$16),"")</f>
        <v>#REF!</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t="s">
        <v>205</v>
      </c>
      <c r="K46" s="65"/>
    </row>
    <row r="47" spans="1:15" s="11" customFormat="1" ht="67.5" x14ac:dyDescent="0.25">
      <c r="A47" s="12" t="e">
        <f t="shared" si="6"/>
        <v>#REF!</v>
      </c>
      <c r="B47" s="62" t="s">
        <v>188</v>
      </c>
      <c r="C47" s="20" t="str">
        <f t="shared" si="7"/>
        <v>Recurso M7A</v>
      </c>
      <c r="D47" s="63" t="s">
        <v>187</v>
      </c>
      <c r="E47" s="63" t="s">
        <v>67</v>
      </c>
      <c r="F47" s="13" t="e">
        <f t="shared" ca="1" si="4"/>
        <v>#REF!</v>
      </c>
      <c r="G47" s="13" t="e">
        <f ca="1">IF($F47&lt;&gt;"",IF($G$4="Recurso",VLOOKUP($E47,OFFSET('Definición técnica de imagenes'!$A$1,MATCH($G$5,'Definición técnica de imagenes'!$A$1:$A$104,0)-1,1,COUNTIF('Definición técnica de imagenes'!$A$3:$A$102,$G$5),5),5,FALSE),'Definición técnica de imagenes'!$F$16),"")</f>
        <v>#REF!</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t="s">
        <v>206</v>
      </c>
      <c r="K47" s="65"/>
    </row>
    <row r="48" spans="1:15" s="11" customFormat="1" ht="67.5" x14ac:dyDescent="0.25">
      <c r="A48" s="12" t="e">
        <f t="shared" si="6"/>
        <v>#REF!</v>
      </c>
      <c r="B48" s="62" t="s">
        <v>188</v>
      </c>
      <c r="C48" s="20" t="str">
        <f t="shared" si="7"/>
        <v>Recurso M7A</v>
      </c>
      <c r="D48" s="63" t="s">
        <v>187</v>
      </c>
      <c r="E48" s="63" t="s">
        <v>67</v>
      </c>
      <c r="F48" s="13" t="e">
        <f t="shared" ca="1" si="4"/>
        <v>#REF!</v>
      </c>
      <c r="G48" s="13" t="e">
        <f ca="1">IF($F48&lt;&gt;"",IF($G$4="Recurso",VLOOKUP($E48,OFFSET('Definición técnica de imagenes'!$A$1,MATCH($G$5,'Definición técnica de imagenes'!$A$1:$A$104,0)-1,1,COUNTIF('Definición técnica de imagenes'!$A$3:$A$102,$G$5),5),5,FALSE),'Definición técnica de imagenes'!$F$16),"")</f>
        <v>#REF!</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t="s">
        <v>207</v>
      </c>
      <c r="K48" s="65"/>
    </row>
    <row r="49" spans="1:11" s="11" customFormat="1" ht="67.5" x14ac:dyDescent="0.25">
      <c r="A49" s="12" t="e">
        <f t="shared" si="6"/>
        <v>#REF!</v>
      </c>
      <c r="B49" s="62" t="s">
        <v>188</v>
      </c>
      <c r="C49" s="20" t="str">
        <f t="shared" si="7"/>
        <v>Recurso M7A</v>
      </c>
      <c r="D49" s="63" t="s">
        <v>187</v>
      </c>
      <c r="E49" s="63" t="s">
        <v>67</v>
      </c>
      <c r="F49" s="13" t="e">
        <f t="shared" ca="1" si="4"/>
        <v>#REF!</v>
      </c>
      <c r="G49" s="13" t="e">
        <f ca="1">IF($F49&lt;&gt;"",IF($G$4="Recurso",VLOOKUP($E49,OFFSET('Definición técnica de imagenes'!$A$1,MATCH($G$5,'Definición técnica de imagenes'!$A$1:$A$104,0)-1,1,COUNTIF('Definición técnica de imagenes'!$A$3:$A$102,$G$5),5),5,FALSE),'Definición técnica de imagenes'!$F$16),"")</f>
        <v>#REF!</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t="s">
        <v>208</v>
      </c>
      <c r="K49" s="65"/>
    </row>
    <row r="50" spans="1:11" s="11" customFormat="1" ht="162" x14ac:dyDescent="0.25">
      <c r="A50" s="12" t="e">
        <f t="shared" si="6"/>
        <v>#REF!</v>
      </c>
      <c r="B50" s="62" t="s">
        <v>188</v>
      </c>
      <c r="C50" s="20" t="str">
        <f t="shared" si="7"/>
        <v>Recurso M7A</v>
      </c>
      <c r="D50" s="63" t="s">
        <v>187</v>
      </c>
      <c r="E50" s="63" t="s">
        <v>155</v>
      </c>
      <c r="F50" s="13" t="e">
        <f t="shared" ca="1" si="4"/>
        <v>#REF!</v>
      </c>
      <c r="G50" s="13" t="e">
        <f ca="1">IF($F50&lt;&gt;"",IF($G$4="Recurso",VLOOKUP($E50,OFFSET('Definición técnica de imagenes'!$A$1,MATCH($G$5,'Definición técnica de imagenes'!$A$1:$A$104,0)-1,1,COUNTIF('Definición técnica de imagenes'!$A$3:$A$102,$G$5),5),5,FALSE),'Definición técnica de imagenes'!$F$16),"")</f>
        <v>#REF!</v>
      </c>
      <c r="H50" s="13" t="e">
        <f t="shared" ca="1" si="5"/>
        <v>#REF!</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500 x 500 px</v>
      </c>
      <c r="J50" s="63" t="s">
        <v>236</v>
      </c>
      <c r="K50" s="65"/>
    </row>
    <row r="51" spans="1:11" s="11" customFormat="1" ht="81" x14ac:dyDescent="0.25">
      <c r="A51" s="12" t="e">
        <f t="shared" ref="A51:A82" si="8">IF(OR(B51&lt;&gt;"",J51&lt;&gt;""),CONCATENATE(LEFT(A50,3),IF(MID(A50,4,2)+1&lt;10,CONCATENATE("0",MID(A50,4,2)+1),MID(A50,4,2)+1)),"")</f>
        <v>#REF!</v>
      </c>
      <c r="B51" s="62" t="s">
        <v>188</v>
      </c>
      <c r="C51" s="20" t="str">
        <f t="shared" si="7"/>
        <v>Recurso M7A</v>
      </c>
      <c r="D51" s="63" t="s">
        <v>187</v>
      </c>
      <c r="E51" s="63" t="s">
        <v>67</v>
      </c>
      <c r="F51" s="13" t="e">
        <f t="shared" ca="1" si="4"/>
        <v>#REF!</v>
      </c>
      <c r="G51" s="13" t="e">
        <f ca="1">IF($F51&lt;&gt;"",IF($G$4="Recurso",VLOOKUP($E51,OFFSET('Definición técnica de imagenes'!$A$1,MATCH($G$5,'Definición técnica de imagenes'!$A$1:$A$104,0)-1,1,COUNTIF('Definición técnica de imagenes'!$A$3:$A$102,$G$5),5),5,FALSE),'Definición técnica de imagenes'!$F$16),"")</f>
        <v>#REF!</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t="s">
        <v>238</v>
      </c>
      <c r="K51" s="65"/>
    </row>
    <row r="52" spans="1:11" s="11" customFormat="1" ht="81" x14ac:dyDescent="0.25">
      <c r="A52" s="12" t="e">
        <f t="shared" si="8"/>
        <v>#REF!</v>
      </c>
      <c r="B52" s="62" t="s">
        <v>188</v>
      </c>
      <c r="C52" s="20" t="str">
        <f t="shared" si="7"/>
        <v>Recurso M7A</v>
      </c>
      <c r="D52" s="63" t="s">
        <v>187</v>
      </c>
      <c r="E52" s="63" t="s">
        <v>67</v>
      </c>
      <c r="F52" s="13" t="e">
        <f t="shared" ca="1" si="4"/>
        <v>#REF!</v>
      </c>
      <c r="G52" s="13" t="e">
        <f ca="1">IF($F52&lt;&gt;"",IF($G$4="Recurso",VLOOKUP($E52,OFFSET('Definición técnica de imagenes'!$A$1,MATCH($G$5,'Definición técnica de imagenes'!$A$1:$A$104,0)-1,1,COUNTIF('Definición técnica de imagenes'!$A$3:$A$102,$G$5),5),5,FALSE),'Definición técnica de imagenes'!$F$16),"")</f>
        <v>#REF!</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t="s">
        <v>237</v>
      </c>
      <c r="K52" s="65"/>
    </row>
    <row r="53" spans="1:11" s="11" customFormat="1" ht="81" x14ac:dyDescent="0.25">
      <c r="A53" s="12" t="e">
        <f t="shared" si="8"/>
        <v>#REF!</v>
      </c>
      <c r="B53" s="62" t="s">
        <v>188</v>
      </c>
      <c r="C53" s="20" t="str">
        <f t="shared" si="7"/>
        <v>Recurso M7A</v>
      </c>
      <c r="D53" s="63" t="s">
        <v>187</v>
      </c>
      <c r="E53" s="63" t="s">
        <v>67</v>
      </c>
      <c r="F53" s="13" t="e">
        <f t="shared" ca="1" si="4"/>
        <v>#REF!</v>
      </c>
      <c r="G53" s="13" t="e">
        <f ca="1">IF($F53&lt;&gt;"",IF($G$4="Recurso",VLOOKUP($E53,OFFSET('Definición técnica de imagenes'!$A$1,MATCH($G$5,'Definición técnica de imagenes'!$A$1:$A$104,0)-1,1,COUNTIF('Definición técnica de imagenes'!$A$3:$A$102,$G$5),5),5,FALSE),'Definición técnica de imagenes'!$F$16),"")</f>
        <v>#REF!</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t="s">
        <v>239</v>
      </c>
      <c r="K53" s="65"/>
    </row>
    <row r="54" spans="1:11" s="11" customFormat="1" ht="81" x14ac:dyDescent="0.25">
      <c r="A54" s="12" t="e">
        <f t="shared" si="8"/>
        <v>#REF!</v>
      </c>
      <c r="B54" s="62" t="s">
        <v>188</v>
      </c>
      <c r="C54" s="20" t="str">
        <f t="shared" si="7"/>
        <v>Recurso M7A</v>
      </c>
      <c r="D54" s="63" t="s">
        <v>187</v>
      </c>
      <c r="E54" s="63" t="s">
        <v>67</v>
      </c>
      <c r="F54" s="13" t="e">
        <f t="shared" ca="1" si="4"/>
        <v>#REF!</v>
      </c>
      <c r="G54" s="13" t="e">
        <f ca="1">IF($F54&lt;&gt;"",IF($G$4="Recurso",VLOOKUP($E54,OFFSET('Definición técnica de imagenes'!$A$1,MATCH($G$5,'Definición técnica de imagenes'!$A$1:$A$104,0)-1,1,COUNTIF('Definición técnica de imagenes'!$A$3:$A$102,$G$5),5),5,FALSE),'Definición técnica de imagenes'!$F$16),"")</f>
        <v>#REF!</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t="s">
        <v>240</v>
      </c>
      <c r="K54" s="65"/>
    </row>
    <row r="55" spans="1:11" s="11" customFormat="1" ht="67.5" x14ac:dyDescent="0.25">
      <c r="A55" s="12" t="e">
        <f t="shared" si="8"/>
        <v>#REF!</v>
      </c>
      <c r="B55" s="62" t="s">
        <v>188</v>
      </c>
      <c r="C55" s="20" t="str">
        <f t="shared" si="7"/>
        <v>Recurso M7A</v>
      </c>
      <c r="D55" s="63" t="s">
        <v>187</v>
      </c>
      <c r="E55" s="63" t="s">
        <v>155</v>
      </c>
      <c r="F55" s="13" t="e">
        <f t="shared" ca="1" si="4"/>
        <v>#REF!</v>
      </c>
      <c r="G55" s="13" t="e">
        <f ca="1">IF($F55&lt;&gt;"",IF($G$4="Recurso",VLOOKUP($E55,OFFSET('Definición técnica de imagenes'!$A$1,MATCH($G$5,'Definición técnica de imagenes'!$A$1:$A$104,0)-1,1,COUNTIF('Definición técnica de imagenes'!$A$3:$A$102,$G$5),5),5,FALSE),'Definición técnica de imagenes'!$F$16),"")</f>
        <v>#REF!</v>
      </c>
      <c r="H55" s="13" t="e">
        <f t="shared" ca="1" si="5"/>
        <v>#REF!</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500 x 500 px</v>
      </c>
      <c r="J55" s="63" t="s">
        <v>209</v>
      </c>
      <c r="K55" s="65"/>
    </row>
    <row r="56" spans="1:11" s="11" customFormat="1" ht="67.5" x14ac:dyDescent="0.25">
      <c r="A56" s="12" t="e">
        <f t="shared" si="8"/>
        <v>#REF!</v>
      </c>
      <c r="B56" s="62" t="s">
        <v>188</v>
      </c>
      <c r="C56" s="20" t="str">
        <f t="shared" si="7"/>
        <v>Recurso M7A</v>
      </c>
      <c r="D56" s="63" t="s">
        <v>187</v>
      </c>
      <c r="E56" s="63" t="s">
        <v>67</v>
      </c>
      <c r="F56" s="13" t="e">
        <f t="shared" ca="1" si="4"/>
        <v>#REF!</v>
      </c>
      <c r="G56" s="13" t="e">
        <f ca="1">IF($F56&lt;&gt;"",IF($G$4="Recurso",VLOOKUP($E56,OFFSET('Definición técnica de imagenes'!$A$1,MATCH($G$5,'Definición técnica de imagenes'!$A$1:$A$104,0)-1,1,COUNTIF('Definición técnica de imagenes'!$A$3:$A$102,$G$5),5),5,FALSE),'Definición técnica de imagenes'!$F$16),"")</f>
        <v>#REF!</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t="s">
        <v>210</v>
      </c>
      <c r="K56" s="65"/>
    </row>
    <row r="57" spans="1:11" s="11" customFormat="1" ht="67.5" x14ac:dyDescent="0.25">
      <c r="A57" s="12" t="e">
        <f t="shared" si="8"/>
        <v>#REF!</v>
      </c>
      <c r="B57" s="62" t="s">
        <v>188</v>
      </c>
      <c r="C57" s="20" t="str">
        <f t="shared" si="7"/>
        <v>Recurso M7A</v>
      </c>
      <c r="D57" s="63" t="s">
        <v>187</v>
      </c>
      <c r="E57" s="63" t="s">
        <v>67</v>
      </c>
      <c r="F57" s="13" t="e">
        <f t="shared" ca="1" si="4"/>
        <v>#REF!</v>
      </c>
      <c r="G57" s="13" t="e">
        <f ca="1">IF($F57&lt;&gt;"",IF($G$4="Recurso",VLOOKUP($E57,OFFSET('Definición técnica de imagenes'!$A$1,MATCH($G$5,'Definición técnica de imagenes'!$A$1:$A$104,0)-1,1,COUNTIF('Definición técnica de imagenes'!$A$3:$A$102,$G$5),5),5,FALSE),'Definición técnica de imagenes'!$F$16),"")</f>
        <v>#REF!</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t="s">
        <v>211</v>
      </c>
      <c r="K57" s="65"/>
    </row>
    <row r="58" spans="1:11" s="11" customFormat="1" ht="67.5" x14ac:dyDescent="0.25">
      <c r="A58" s="12" t="e">
        <f t="shared" si="8"/>
        <v>#REF!</v>
      </c>
      <c r="B58" s="62" t="s">
        <v>188</v>
      </c>
      <c r="C58" s="20" t="str">
        <f t="shared" si="7"/>
        <v>Recurso M7A</v>
      </c>
      <c r="D58" s="63" t="s">
        <v>187</v>
      </c>
      <c r="E58" s="63" t="s">
        <v>67</v>
      </c>
      <c r="F58" s="13" t="e">
        <f t="shared" ca="1" si="4"/>
        <v>#REF!</v>
      </c>
      <c r="G58" s="13" t="e">
        <f ca="1">IF($F58&lt;&gt;"",IF($G$4="Recurso",VLOOKUP($E58,OFFSET('Definición técnica de imagenes'!$A$1,MATCH($G$5,'Definición técnica de imagenes'!$A$1:$A$104,0)-1,1,COUNTIF('Definición técnica de imagenes'!$A$3:$A$102,$G$5),5),5,FALSE),'Definición técnica de imagenes'!$F$16),"")</f>
        <v>#REF!</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t="s">
        <v>212</v>
      </c>
      <c r="K58" s="65"/>
    </row>
    <row r="59" spans="1:11" s="11" customFormat="1" ht="67.5" x14ac:dyDescent="0.25">
      <c r="A59" s="12" t="e">
        <f t="shared" si="8"/>
        <v>#REF!</v>
      </c>
      <c r="B59" s="62" t="s">
        <v>188</v>
      </c>
      <c r="C59" s="20" t="str">
        <f t="shared" si="7"/>
        <v>Recurso M7A</v>
      </c>
      <c r="D59" s="63" t="s">
        <v>187</v>
      </c>
      <c r="E59" s="63" t="s">
        <v>67</v>
      </c>
      <c r="F59" s="13" t="e">
        <f t="shared" ca="1" si="4"/>
        <v>#REF!</v>
      </c>
      <c r="G59" s="13" t="e">
        <f ca="1">IF($F59&lt;&gt;"",IF($G$4="Recurso",VLOOKUP($E59,OFFSET('Definición técnica de imagenes'!$A$1,MATCH($G$5,'Definición técnica de imagenes'!$A$1:$A$104,0)-1,1,COUNTIF('Definición técnica de imagenes'!$A$3:$A$102,$G$5),5),5,FALSE),'Definición técnica de imagenes'!$F$16),"")</f>
        <v>#REF!</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t="s">
        <v>213</v>
      </c>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Vaio</cp:lastModifiedBy>
  <dcterms:created xsi:type="dcterms:W3CDTF">2014-07-01T23:43:25Z</dcterms:created>
  <dcterms:modified xsi:type="dcterms:W3CDTF">2016-07-01T20:02:55Z</dcterms:modified>
</cp:coreProperties>
</file>