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240" yWindow="240" windowWidth="25360" windowHeight="143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H30" i="1"/>
  <c r="H29" i="1"/>
  <c r="H28" i="1"/>
  <c r="H27" i="1"/>
  <c r="H20" i="1"/>
  <c r="K45" i="2"/>
  <c r="J21" i="2"/>
  <c r="I21" i="2"/>
  <c r="H21"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H11" i="1"/>
  <c r="M8" i="1"/>
  <c r="M7" i="1"/>
  <c r="M6" i="1"/>
  <c r="M5" i="1"/>
  <c r="F5" i="1"/>
  <c r="M4" i="1"/>
  <c r="M3" i="1"/>
  <c r="M2" i="1"/>
  <c r="M1" i="1"/>
  <c r="E9" i="1"/>
  <c r="D17" i="2"/>
  <c r="D18" i="2"/>
  <c r="A12" i="1"/>
  <c r="F11" i="1"/>
  <c r="G11" i="1"/>
  <c r="H10" i="1"/>
  <c r="F10" i="1"/>
  <c r="G10" i="1"/>
  <c r="F12" i="1"/>
  <c r="G12" i="1"/>
  <c r="H12" i="1"/>
  <c r="A13" i="1"/>
  <c r="F13" i="1"/>
  <c r="G13" i="1"/>
  <c r="H13" i="1"/>
  <c r="A14" i="1"/>
  <c r="F14" i="1"/>
  <c r="G14" i="1"/>
  <c r="H14" i="1"/>
  <c r="A15" i="1"/>
  <c r="F15" i="1"/>
  <c r="G15" i="1"/>
  <c r="H15" i="1"/>
  <c r="A16" i="1"/>
  <c r="F16" i="1"/>
  <c r="G16" i="1"/>
  <c r="H16" i="1"/>
  <c r="A17" i="1"/>
  <c r="F17" i="1"/>
  <c r="G17" i="1"/>
  <c r="H17" i="1"/>
  <c r="A18" i="1"/>
  <c r="F18" i="1"/>
  <c r="G18" i="1"/>
  <c r="H18" i="1"/>
  <c r="A19" i="1"/>
  <c r="F19" i="1"/>
  <c r="G19" i="1"/>
  <c r="H19" i="1"/>
  <c r="A20" i="1"/>
  <c r="F20" i="1"/>
  <c r="G20" i="1"/>
  <c r="A21" i="1"/>
  <c r="F21" i="1"/>
  <c r="G21" i="1"/>
  <c r="H21" i="1"/>
  <c r="A22" i="1"/>
  <c r="F22" i="1"/>
  <c r="G22" i="1"/>
  <c r="H22" i="1"/>
  <c r="A23" i="1"/>
  <c r="F23" i="1"/>
  <c r="G23" i="1"/>
  <c r="H23" i="1"/>
  <c r="A24" i="1"/>
  <c r="F24" i="1"/>
  <c r="G24" i="1"/>
  <c r="H24" i="1"/>
  <c r="A25" i="1"/>
  <c r="F25" i="1"/>
  <c r="G25" i="1"/>
  <c r="H25" i="1"/>
  <c r="A26" i="1"/>
  <c r="F26" i="1"/>
  <c r="G26" i="1"/>
  <c r="H26" i="1"/>
  <c r="A27" i="1"/>
  <c r="F27" i="1"/>
  <c r="G27" i="1"/>
  <c r="A28" i="1"/>
  <c r="F28" i="1"/>
  <c r="G28" i="1"/>
  <c r="A29" i="1"/>
  <c r="F29" i="1"/>
  <c r="G29" i="1"/>
  <c r="A30" i="1"/>
  <c r="F30" i="1"/>
  <c r="G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<sst xmlns="http://schemas.openxmlformats.org/spreadsheetml/2006/main" count="390" uniqueCount="200">
  <si>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</si>
  <si>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</si>
  <si>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</si>
  <si>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</si>
  <si>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</si>
  <si>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</si>
  <si>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</si>
  <si>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</si>
  <si>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</si>
  <si>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</si>
  <si>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</si>
  <si>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</si>
  <si>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</si>
  <si>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</si>
  <si>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</si>
  <si>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</si>
  <si>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</si>
  <si>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</si>
  <si>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</si>
  <si>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</si>
  <si>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</si>
  <si>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</si>
  <si>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</si>
  <si>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</si>
  <si>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</si>
  <si>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</si>
  <si>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</si>
  <si>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</si>
  <si>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</si>
  <si>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</si>
  <si>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</si>
  <si>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</si>
  <si>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</si>
  <si>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</si>
  <si>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</si>
  <si>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</si>
  <si>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</si>
  <si>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</si>
  <si>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</si>
  <si>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</si>
  <si>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</si>
  <si>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</si>
  <si>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</si>
  <si>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</si>
  <si>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</si>
  <si>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</si>
  <si>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</si>
  <si>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</si>
  <si>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</si>
  <si>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</si>
  <si>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</si>
  <si>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</si>
  <si>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</si>
  <si>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</si>
  <si>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</si>
  <si>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</si>
  <si>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</si>
  <si>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</si>
  <si>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</si>
  <si>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</si>
  <si>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</si>
  <si>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</si>
  <si>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</si>
  <si>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</si>
  <si>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</si>
  <si>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</si>
  <si>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</si>
  <si>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</si>
  <si>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</si>
  <si>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</si>
  <si>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</si>
  <si>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</si>
  <si>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</si>
  <si>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</si>
  <si>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</si>
  <si>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</si>
  <si>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</si>
  <si>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</si>
  <si>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</si>
  <si>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</si>
  <si>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</si>
  <si>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</si>
  <si>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</si>
  <si>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</si>
  <si>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</si>
  <si>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</si>
  <si>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</si>
  <si>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</si>
  <si>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</si>
  <si>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</si>
  <si>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</si>
  <si>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</si>
  <si>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</si>
  <si>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</si>
  <si>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</si>
  <si>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</si>
  <si>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</si>
  <si>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</si>
  <si>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</si>
  <si>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</si>
  <si>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</si>
  <si>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</si>
  <si>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</si>
  <si>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</si>
  <si>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</si>
  <si>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</si>
  <si>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</si>
  <si>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</si>
  <si>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</si>
  <si>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</si>
  <si>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</si>
  <si>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</si>
  <si>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</si>
  <si>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</si>
  <si>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</si>
  <si>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</si>
  <si>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</si>
  <si>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</si>
  <si>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</si>
  <si>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</si>
  <si>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</si>
  <si>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</si>
  <si>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</si>
  <si>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</si>
  <si>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</si>
  <si>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</si>
  <si>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</si>
  <si>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</si>
  <si>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</si>
  <si>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</si>
  <si>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</si>
  <si>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</si>
  <si>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</si>
  <si>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</si>
  <si>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</si>
  <si>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</si>
  <si>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</si>
  <si>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</si>
  <si>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</si>
  <si>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</si>
  <si>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</si>
  <si>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</si>
  <si>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</si>
  <si>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</si>
  <si>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</si>
  <si>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</si>
  <si>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</si>
  <si>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</si>
  <si>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</si>
  <si>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</si>
  <si>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</si>
  <si>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</si>
  <si>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</si>
  <si>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</si>
  <si>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</si>
  <si>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</si>
  <si>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</si>
  <si>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</si>
  <si>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</si>
  <si>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</si>
  <si>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</si>
  <si>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</si>
  <si>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</si>
  <si>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</si>
  <si>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</si>
  <si>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</si>
  <si>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</si>
  <si>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</si>
  <si>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</si>
  <si>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</si>
  <si>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</si>
  <si>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</si>
  <si>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</si>
  <si>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</si>
  <si>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</si>
  <si>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</si>
  <si>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</si>
  <si>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</si>
  <si>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</si>
  <si>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</si>
  <si>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</si>
  <si>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</si>
  <si>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</si>
  <si>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</si>
  <si>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</si>
  <si>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</si>
  <si>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</si>
  <si>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</si>
  <si>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Ver descripción</t>
  </si>
  <si>
    <t xml:space="preserve">Los problemas de aplicación </t>
  </si>
  <si>
    <t>MA_11_04_CO_REC240</t>
  </si>
  <si>
    <t>Pestaña  Volúmenes
En la imagen  se debe  indicar el gráfico  tomado de la página shutterstock codigo  71636512</t>
  </si>
  <si>
    <t>Pestaña  Volúmenes 1
En la imagen  se debe  indicar el gráfico  tomado de la página shutterstock codigo  71636512</t>
  </si>
  <si>
    <t xml:space="preserve">Pestaña  Volúmenes 2
En la imagen  se debe  indicar el gráfico  tomado de la página shutterstock codigo  179577509
</t>
  </si>
  <si>
    <t>Pestaña Ganancias 1
En la imagen  se debe  indicar el gráfico  tomado de la página shutterstock codigo  335320343</t>
  </si>
  <si>
    <t>Pestaña Ganancias 
En la imagen  se debe  indicar el gráfico  tomado de la página shutterstock codigo  335320343</t>
  </si>
  <si>
    <t>Pestaña costos
En la imagen  se debe  indicar el gráfico  tomado de la página shutterstock codigo  330211988</t>
  </si>
  <si>
    <t>Pestaña costos 1
En la imagen  se debe  indicar el gráfico  tomado de la página shutterstock codigo  330211988</t>
  </si>
  <si>
    <t>Pestaña costos 2
En la imagen  se debe  indicar el gráfico  tomado de la página shutterstock codigo  155647994</t>
  </si>
  <si>
    <t xml:space="preserve">Pestaña Ganancias 2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</si>
</sst>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886409</xdr:colOff>
      <xdr:row>15</xdr:row>
      <xdr:rowOff>5082</xdr:rowOff>
    </xdr:from>
    <xdr:to>
      <xdr:col>10</xdr:col>
      <xdr:colOff>2534817</xdr:colOff>
      <xdr:row>15</xdr:row>
      <xdr:rowOff>1666913</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14980" y="7811694"/>
          <a:ext cx="1648408" cy="16618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688766</xdr:colOff>
      <xdr:row>17</xdr:row>
      <xdr:rowOff>259184</xdr:rowOff>
    </xdr:from>
    <xdr:to>
      <xdr:col>16</xdr:col>
      <xdr:colOff>18141</xdr:colOff>
      <xdr:row>17</xdr:row>
      <xdr:rowOff>4880428</xdr:rowOff>
    </xdr:to>
    <xdr:pic>
      <xdr:nvPicPr>
        <xdr:cNvPr id="3" name="Imagen 2"/>
        <xdr:cNvPicPr>
          <a:picLocks noChangeAspect="1"/>
        </xdr:cNvPicPr>
      </xdr:nvPicPr>
      <xdr:blipFill>
        <a:blip xmlns:r="http://schemas.openxmlformats.org/officeDocument/2006/relationships" r:embed="rId2"/>
        <a:stretch>
          <a:fillRect/>
        </a:stretch>
      </xdr:blipFill>
      <xdr:spPr>
        <a:xfrm>
          <a:off x="17017337" y="10522857"/>
          <a:ext cx="4227947" cy="46212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49" zoomScaleNormal="49" zoomScalePageLayoutView="49" workbookViewId="0">
      <pane ySplit="9" topLeftCell="A16" activePane="bottomLeft" state="frozen"/>
      <selection pane="bottomLeft" activeCell="J18" sqref="J18"/>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33203125" style="2" customWidth="1"/>
    <col min="8" max="8" width="28.6640625" style="2" customWidth="1"/>
    <col min="9" max="9" width="20.33203125" style="2" customWidth="1"/>
    <col min="10" max="10" width="34.83203125" style="15" customWidth="1"/>
    <col min="11" max="11" width="53.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Ubicación de la imagen en el recurso F6</v>
      </c>
    </row>
    <row r="2" spans="1:16" ht="15.5">
      <c r="A2" s="1"/>
      <c r="B2" s="3" t="s">
        <v>121</v>
      </c>
      <c r="C2" s="82" t="s">
        <v>21</v>
      </c>
      <c r="D2" s="83"/>
      <c r="F2" s="75" t="s">
        <v>0</v>
      </c>
      <c r="G2" s="76"/>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5">
      <c r="A3" s="1"/>
      <c r="B3" s="4" t="s">
        <v>8</v>
      </c>
      <c r="C3" s="84">
        <v>11</v>
      </c>
      <c r="D3" s="85"/>
      <c r="F3" s="77"/>
      <c r="G3" s="78"/>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5.5">
      <c r="A4" s="1"/>
      <c r="B4" s="4" t="s">
        <v>54</v>
      </c>
      <c r="C4" s="84" t="s">
        <v>189</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c r="A5" s="1"/>
      <c r="B5" s="6" t="s">
        <v>1</v>
      </c>
      <c r="C5" s="86"/>
      <c r="D5" s="87"/>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1"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79.25">
      <c r="A10" s="12" t="str">
        <f>IF(OR(B10&lt;&gt;"",J10&lt;&gt;""),"IMG01","")</f>
        <v>IMG01</v>
      </c>
      <c r="B10" s="62" t="s">
        <v>188</v>
      </c>
      <c r="C10" s="20" t="str">
        <f t="shared" ref="C10:C41" si="0">IF(OR(B10&lt;&gt;"",J10&lt;&gt;""),IF($G$4="Recurso",CONCATENATE($G$4," ",$G$5),$G$4),"")</f>
        <v>Recurso F6</v>
      </c>
      <c r="D10" s="63" t="s">
        <v>187</v>
      </c>
      <c r="E10" s="63" t="s">
        <v>150</v>
      </c>
      <c r="F10" s="13" t="str">
        <f t="shared" ref="F10" ca="1" si="1">IF(OR(B10&lt;&gt;"",J10&lt;&gt;""),CONCATENATE($C$7,"_",$A10,IF($G$4="Cuaderno de Estudio","_small",CONCATENATE(IF(I10="","","n"),IF(LEFT($G$5,1)="F",".jpg",".png")))),"")</f>
        <v>MA_11_04_CO_REC240_IMG01.jpg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196</v>
      </c>
      <c r="K10" s="64"/>
      <c r="O10" s="2" t="str">
        <f>'Definición técnica de imagenes'!A12</f>
        <v>M12D</v>
      </c>
    </row>
    <row r="11" spans="1:16" s="11" customFormat="1" ht="79.25">
      <c r="A11" s="12" t="str">
        <f t="shared" ref="A11:A18" si="3">IF(OR(B11&lt;&gt;"",J11&lt;&gt;""),CONCATENATE(LEFT(A10,3),IF(MID(A10,4,2)+1&lt;10,CONCATENATE("0",MID(A10,4,2)+1))),"")</f>
        <v>IMG02</v>
      </c>
      <c r="B11" s="62" t="s">
        <v>188</v>
      </c>
      <c r="C11" s="20" t="str">
        <f t="shared" si="0"/>
        <v>Recurso F6</v>
      </c>
      <c r="D11" s="63" t="s">
        <v>187</v>
      </c>
      <c r="E11" s="63" t="s">
        <v>150</v>
      </c>
      <c r="F11" s="13" t="str">
        <f t="shared" ref="F11:F74" ca="1" si="4">IF(OR(B11&lt;&gt;"",J11&lt;&gt;""),CONCATENATE($C$7,"_",$A11,IF($G$4="Cuaderno de Estudio","_small",CONCATENATE(IF(I11="","","n"),IF(LEFT($G$5,1)="F",".jpg",".png")))),"")</f>
        <v>MA_11_04_CO_REC240_IMG02.jpg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191</v>
      </c>
      <c r="K11" s="65"/>
      <c r="O11" s="2" t="str">
        <f>'Definición técnica de imagenes'!A13</f>
        <v>M101</v>
      </c>
    </row>
    <row r="12" spans="1:16" s="11" customFormat="1" ht="66">
      <c r="A12" s="12" t="str">
        <f t="shared" si="3"/>
        <v>IMG03</v>
      </c>
      <c r="B12" s="62" t="s">
        <v>188</v>
      </c>
      <c r="C12" s="20" t="str">
        <f t="shared" si="0"/>
        <v>Recurso F6</v>
      </c>
      <c r="D12" s="63" t="s">
        <v>187</v>
      </c>
      <c r="E12" s="63" t="s">
        <v>150</v>
      </c>
      <c r="F12" s="13" t="str">
        <f t="shared" ca="1" si="4"/>
        <v>MA_11_04_CO_REC240_IMG03.jpg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t="s">
        <v>195</v>
      </c>
      <c r="K12" s="64"/>
      <c r="O12" s="2" t="str">
        <f>'Definición técnica de imagenes'!A18</f>
        <v>Diaporama F1</v>
      </c>
    </row>
    <row r="13" spans="1:16" s="11" customFormat="1" ht="79.25">
      <c r="A13" s="12" t="str">
        <f t="shared" si="3"/>
        <v>IMG04</v>
      </c>
      <c r="B13" s="62" t="s">
        <v>188</v>
      </c>
      <c r="C13" s="20" t="str">
        <f t="shared" si="0"/>
        <v>Recurso F6</v>
      </c>
      <c r="D13" s="63" t="s">
        <v>187</v>
      </c>
      <c r="E13" s="63" t="s">
        <v>155</v>
      </c>
      <c r="F13" s="13" t="str">
        <f t="shared" ca="1" si="4"/>
        <v>MA_11_04_CO_REC240_IMG04n.jpg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MA_11_04_CO_REC240_IMG04a.jpg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3" t="s">
        <v>197</v>
      </c>
      <c r="K13" s="64"/>
      <c r="O13" s="2" t="str">
        <f>'Definición técnica de imagenes'!A19</f>
        <v>F4</v>
      </c>
    </row>
    <row r="14" spans="1:16" s="11" customFormat="1" ht="66">
      <c r="A14" s="12" t="e">
        <f>IF(OR(B14&lt;&gt;"",#REF!&lt;&gt;""),CONCATENATE(LEFT(A13,3),IF(MID(A13,4,2)+1&lt;10,CONCATENATE("0",MID(A13,4,2)+1))),"")</f>
        <v>#REF!</v>
      </c>
      <c r="B14" s="62" t="s">
        <v>188</v>
      </c>
      <c r="C14" s="20" t="e">
        <f>IF(OR(B14&lt;&gt;"",#REF!&lt;&gt;""),IF($G$4="Recurso",CONCATENATE($G$4," ",$G$5),$G$4),"")</f>
        <v>#REF!</v>
      </c>
      <c r="D14" s="63" t="s">
        <v>187</v>
      </c>
      <c r="E14" s="63" t="s">
        <v>155</v>
      </c>
      <c r="F14" s="13" t="e">
        <f>IF(OR(B14&lt;&gt;"",#REF!&lt;&gt;""),CONCATENATE($C$7,"_",$A14,IF($G$4="Cuaderno de Estudio","_small",CONCATENATE(IF(I14="","","n"),IF(LEFT($G$5,1)="F",".jpg",".png")))),"")</f>
        <v>#REF!</v>
      </c>
      <c r="G14" s="13" t="e">
        <f ca="1">IF($F14&lt;&gt;"",IF($G$4="Recurso",VLOOKUP($E14,OFFSET('Definición técnica de imagenes'!$A$1,MATCH($G$5,'Definición técnica de imagenes'!$A$1:$A$104,0)-1,1,COUNTIF('Definición técnica de imagenes'!$A$3:$A$102,$G$5),5),5,FALSE),'Definición técnica de imagenes'!$F$16),"")</f>
        <v>#REF!</v>
      </c>
      <c r="H14" s="13" t="e">
        <f ca="1">IF(AND(I14&lt;&gt;"",I14&lt;&gt;0),IF(OR(B14&lt;&gt;"",#REF!&lt;&gt;""),CONCATENATE($C$7,"_",$A14,IF($G$4="Cuaderno de Estudio","_zoom",CONCATENATE("a",IF(LEFT($G$5,1)="F",".jpg",".png")))),""),"")</f>
        <v>#REF!</v>
      </c>
      <c r="I14" s="13" t="e">
        <f ca="1">IF(OR($B14&lt;&gt;"",#REF!&lt;&gt;""),IF($G$4="Recurso",IF(VLOOKUP($E14,OFFSET('Definición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#REF!</v>
      </c>
      <c r="J14" s="63" t="s">
        <v>198</v>
      </c>
      <c r="K14" s="64"/>
      <c r="O14" s="2" t="str">
        <f>'Definición técnica de imagenes'!A22</f>
        <v>F6</v>
      </c>
    </row>
    <row r="15" spans="1:16" s="11" customFormat="1" ht="79.25">
      <c r="A15" s="12" t="e">
        <f>IF(OR(B15&lt;&gt;"",J14&lt;&gt;""),CONCATENATE(LEFT(A14,3),IF(MID(A14,4,2)+1&lt;10,CONCATENATE("0",MID(A14,4,2)+1))),"")</f>
        <v>#REF!</v>
      </c>
      <c r="B15" s="62" t="s">
        <v>188</v>
      </c>
      <c r="C15" s="20" t="str">
        <f>IF(OR(B15&lt;&gt;"",J14&lt;&gt;""),IF($G$4="Recurso",CONCATENATE($G$4," ",$G$5),$G$4),"")</f>
        <v>Recurso F6</v>
      </c>
      <c r="D15" s="63" t="s">
        <v>187</v>
      </c>
      <c r="E15" s="63" t="s">
        <v>155</v>
      </c>
      <c r="F15" s="13" t="e">
        <f ca="1">IF(OR(B15&lt;&gt;"",J14&lt;&gt;""),CONCATENATE($C$7,"_",$A15,IF($G$4="Cuaderno de Estudio","_small",CONCATENATE(IF(I15="","","n"),IF(LEFT($G$5,1)="F",".jpg",".png")))),"")</f>
        <v>#REF!</v>
      </c>
      <c r="G15" s="13" t="e">
        <f ca="1">IF($F15&lt;&gt;"",IF($G$4="Recurso",VLOOKUP($E15,OFFSET('Definición técnica de imagenes'!$A$1,MATCH($G$5,'Definición técnica de imagenes'!$A$1:$A$104,0)-1,1,COUNTIF('Definición técnica de imagenes'!$A$3:$A$102,$G$5),5),5,FALSE),'Definición técnica de imagenes'!$F$16),"")</f>
        <v>#REF!</v>
      </c>
      <c r="H15" s="13" t="e">
        <f ca="1">IF(AND(I15&lt;&gt;"",I15&lt;&gt;0),IF(OR(B15&lt;&gt;"",J14&lt;&gt;""),CONCATENATE($C$7,"_",$A15,IF($G$4="Cuaderno de Estudio","_zoom",CONCATENATE("a",IF(LEFT($G$5,1)="F",".jpg",".png")))),""),"")</f>
        <v>#REF!</v>
      </c>
      <c r="I15" s="13" t="str">
        <f ca="1">IF(OR($B15&lt;&gt;"",$J14&lt;&gt;""),IF($G$4="Recurso",IF(VLOOKUP($E15,OFFSET('Definición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3" t="s">
        <v>192</v>
      </c>
      <c r="K15" s="66"/>
      <c r="O15" s="2" t="str">
        <f>'Definición técnica de imagenes'!A24</f>
        <v>F6B</v>
      </c>
    </row>
    <row r="16" spans="1:16" s="11" customFormat="1" ht="132">
      <c r="A16" s="12" t="e">
        <f>IF(OR(B16&lt;&gt;"",J15&lt;&gt;""),CONCATENATE(LEFT(A15,3),IF(MID(A15,4,2)+1&lt;10,CONCATENATE("0",MID(A15,4,2)+1))),"")</f>
        <v>#REF!</v>
      </c>
      <c r="B16" s="62"/>
      <c r="C16" s="20" t="str">
        <f>IF(OR(B16&lt;&gt;"",J15&lt;&gt;""),IF($G$4="Recurso",CONCATENATE($G$4," ",$G$5),$G$4),"")</f>
        <v>Recurso F6</v>
      </c>
      <c r="D16" s="63"/>
      <c r="E16" s="63"/>
      <c r="F16" s="13" t="e">
        <f ca="1">IF(OR(B16&lt;&gt;"",J15&lt;&gt;""),CONCATENATE($C$7,"_",$A16,IF($G$4="Cuaderno de Estudio","_small",CONCATENATE(IF(I16="","","n"),IF(LEFT($G$5,1)="F",".jpg",".png")))),"")</f>
        <v>#REF!</v>
      </c>
      <c r="G16" s="13" t="e">
        <f ca="1">IF($F16&lt;&gt;"",IF($G$4="Recurso",VLOOKUP($E16,OFFSET('Definición técnica de imagenes'!$A$1,MATCH($G$5,'Definición técnica de imagenes'!$A$1:$A$104,0)-1,1,COUNTIF('Definición técnica de imagenes'!$A$3:$A$102,$G$5),5),5,FALSE),'Definición técnica de imagenes'!$F$16),"")</f>
        <v>#REF!</v>
      </c>
      <c r="H16" s="13" t="e">
        <f ca="1">IF(AND(I16&lt;&gt;"",I16&lt;&gt;0),IF(OR(B16&lt;&gt;"",J15&lt;&gt;""),CONCATENATE($C$7,"_",$A16,IF($G$4="Cuaderno de Estudio","_zoom",CONCATENATE("a",IF(LEFT($G$5,1)="F",".jpg",".png")))),""),"")</f>
        <v>#N/A</v>
      </c>
      <c r="I16" s="13" t="e">
        <f ca="1">IF(OR($B16&lt;&gt;"",$J15&lt;&gt;""),IF($G$4="Recurso",IF(VLOOKUP($E16,OFFSET('Definición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#N/A</v>
      </c>
      <c r="J16" s="63" t="s">
        <v>193</v>
      </c>
      <c r="K16" s="66"/>
      <c r="O16" s="2" t="str">
        <f>'Definición técnica de imagenes'!A25</f>
        <v>F7</v>
      </c>
    </row>
    <row r="17" spans="1:15" s="11" customFormat="1" ht="66">
      <c r="A17" s="12" t="e">
        <f t="shared" si="3"/>
        <v>#REF!</v>
      </c>
      <c r="B17" s="62"/>
      <c r="C17" s="20" t="str">
        <f t="shared" si="0"/>
        <v>Recurso F6</v>
      </c>
      <c r="D17" s="63"/>
      <c r="E17" s="63"/>
      <c r="F17" s="13" t="e">
        <f t="shared" ca="1" si="4"/>
        <v>#REF!</v>
      </c>
      <c r="G17" s="13" t="e">
        <f ca="1">IF($F17&lt;&gt;"",IF($G$4="Recurso",VLOOKUP($E17,OFFSET('Definición técnica de imagenes'!$A$1,MATCH($G$5,'Definición técnica de imagenes'!$A$1:$A$104,0)-1,1,COUNTIF('Definición técnica de imagenes'!$A$3:$A$102,$G$5),5),5,FALSE),'Definición técnica de imagenes'!$F$16),"")</f>
        <v>#REF!</v>
      </c>
      <c r="H17" s="13" t="e">
        <f t="shared" ca="1" si="5"/>
        <v>#N/A</v>
      </c>
      <c r="I17" s="13" t="e">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#N/A</v>
      </c>
      <c r="J17" s="63" t="s">
        <v>194</v>
      </c>
      <c r="K17" s="66"/>
      <c r="O17" s="2" t="str">
        <f>'Definición técnica de imagenes'!A27</f>
        <v>F7B</v>
      </c>
    </row>
    <row r="18" spans="1:15" s="11" customFormat="1" ht="409" customHeight="1">
      <c r="A18" s="12" t="e">
        <f t="shared" si="3"/>
        <v>#REF!</v>
      </c>
      <c r="B18" s="62"/>
      <c r="C18" s="20" t="str">
        <f t="shared" si="0"/>
        <v>Recurso F6</v>
      </c>
      <c r="D18" s="63"/>
      <c r="E18" s="63"/>
      <c r="F18" s="13" t="e">
        <f t="shared" ca="1" si="4"/>
        <v>#REF!</v>
      </c>
      <c r="G18" s="13" t="e">
        <f ca="1">IF($F18&lt;&gt;"",IF($G$4="Recurso",VLOOKUP($E18,OFFSET('Definición técnica de imagenes'!$A$1,MATCH($G$5,'Definición técnica de imagenes'!$A$1:$A$104,0)-1,1,COUNTIF('Definición técnica de imagenes'!$A$3:$A$102,$G$5),5),5,FALSE),'Definición técnica de imagenes'!$F$16),"")</f>
        <v>#REF!</v>
      </c>
      <c r="H18" s="13" t="e">
        <f t="shared" ca="1" si="5"/>
        <v>#N/A</v>
      </c>
      <c r="I18" s="13" t="e">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#N/A</v>
      </c>
      <c r="J18" s="63" t="s">
        <v>199</v>
      </c>
      <c r="K18" s="66"/>
      <c r="O18" s="2" t="str">
        <f>'Definición técnica de imagenes'!A30</f>
        <v>F8</v>
      </c>
    </row>
    <row r="19" spans="1:15" s="11" customFormat="1" ht="13.7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c r="K19" s="67"/>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3"/>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3"/>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3"/>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3"/>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3"/>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3"/>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3"/>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3"/>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3"/>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3"/>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3"/>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3"/>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3"/>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ColWidth="11" defaultRowHeight="15" x14ac:dyDescent="0"/>
  <cols>
    <col min="1" max="1" width="72.1640625" style="22" customWidth="1"/>
    <col min="2" max="2" width="11" style="22"/>
    <col min="3" max="3" width="13.6640625" style="22" customWidth="1"/>
    <col min="4" max="4" width="11.1640625" style="22" customWidth="1"/>
    <col min="5" max="7" width="11" style="22"/>
    <col min="8" max="11" width="11" style="22" hidden="1" customWidth="1"/>
    <col min="12" max="16384" width="11" style="22"/>
  </cols>
  <sheetData>
    <row r="1" spans="1:11" ht="16.25" thickBot="1">
      <c r="A1" s="90" t="s">
        <v>38</v>
      </c>
      <c r="B1" s="91"/>
      <c r="C1" s="91"/>
      <c r="D1" s="91"/>
      <c r="E1" s="91"/>
      <c r="F1" s="92"/>
    </row>
    <row r="2" spans="1:11">
      <c r="A2" s="30" t="s">
        <v>42</v>
      </c>
      <c r="B2" s="31"/>
      <c r="C2" s="93" t="s">
        <v>13</v>
      </c>
      <c r="D2" s="94"/>
      <c r="E2" s="95"/>
      <c r="F2" s="32"/>
    </row>
    <row r="3" spans="1:11" ht="62.5">
      <c r="A3" s="33" t="s">
        <v>43</v>
      </c>
      <c r="B3" s="31"/>
      <c r="C3" s="99" t="s">
        <v>14</v>
      </c>
      <c r="D3" s="100"/>
      <c r="E3" s="101"/>
      <c r="F3" s="32"/>
      <c r="H3" s="22" t="s">
        <v>18</v>
      </c>
      <c r="I3" s="22" t="s">
        <v>19</v>
      </c>
      <c r="J3" s="22" t="s">
        <v>20</v>
      </c>
      <c r="K3" s="22" t="s">
        <v>52</v>
      </c>
    </row>
    <row r="4" spans="1:11" ht="31.25">
      <c r="A4" s="30" t="s">
        <v>44</v>
      </c>
      <c r="B4" s="31"/>
      <c r="C4" s="26" t="s">
        <v>15</v>
      </c>
      <c r="D4" s="25" t="s">
        <v>16</v>
      </c>
      <c r="E4" s="29" t="s">
        <v>17</v>
      </c>
      <c r="F4" s="32"/>
      <c r="H4" s="22" t="s">
        <v>21</v>
      </c>
      <c r="I4" s="22" t="s">
        <v>25</v>
      </c>
      <c r="J4" s="22">
        <v>1</v>
      </c>
      <c r="K4" s="22">
        <v>1</v>
      </c>
    </row>
    <row r="5" spans="1:11" ht="78.5" thickBot="1">
      <c r="A5" s="33" t="s">
        <v>45</v>
      </c>
      <c r="B5" s="31"/>
      <c r="C5" s="28" t="s">
        <v>35</v>
      </c>
      <c r="D5" s="102" t="str">
        <f>CONCATENATE(H21,"_",I21,"_",J21,"_CO")</f>
        <v>LE_07_04_CO</v>
      </c>
      <c r="E5" s="103"/>
      <c r="F5" s="32"/>
      <c r="H5" s="22" t="s">
        <v>22</v>
      </c>
      <c r="I5" s="22" t="s">
        <v>26</v>
      </c>
      <c r="J5" s="22">
        <v>2</v>
      </c>
      <c r="K5" s="22">
        <v>2</v>
      </c>
    </row>
    <row r="6" spans="1:11" ht="31.75" thickBot="1">
      <c r="A6" s="30" t="s">
        <v>10</v>
      </c>
      <c r="B6" s="31"/>
      <c r="C6" s="31"/>
      <c r="D6" s="31"/>
      <c r="E6" s="31"/>
      <c r="F6" s="32"/>
      <c r="H6" s="22" t="s">
        <v>23</v>
      </c>
      <c r="I6" s="22" t="s">
        <v>27</v>
      </c>
      <c r="J6" s="22">
        <v>3</v>
      </c>
      <c r="K6" s="22">
        <v>3</v>
      </c>
    </row>
    <row r="7" spans="1:11" ht="47.5" thickBot="1">
      <c r="A7" s="33" t="s">
        <v>11</v>
      </c>
      <c r="B7" s="31"/>
      <c r="C7" s="59" t="s">
        <v>119</v>
      </c>
      <c r="D7" s="88" t="str">
        <f>CONCATENATE("SolicitudGrafica_",D5,".xls")</f>
        <v>SolicitudGrafica_LE_07_04_CO.xls</v>
      </c>
      <c r="E7" s="88"/>
      <c r="F7" s="89"/>
      <c r="H7" s="22" t="s">
        <v>24</v>
      </c>
      <c r="I7" s="22" t="s">
        <v>28</v>
      </c>
      <c r="J7" s="22">
        <v>4</v>
      </c>
      <c r="K7" s="22">
        <v>4</v>
      </c>
    </row>
    <row r="8" spans="1:11" ht="46.75">
      <c r="A8" s="33" t="s">
        <v>53</v>
      </c>
      <c r="B8" s="31"/>
      <c r="C8" s="31"/>
      <c r="D8" s="31"/>
      <c r="E8" s="31"/>
      <c r="F8" s="32"/>
      <c r="I8" s="22" t="s">
        <v>29</v>
      </c>
      <c r="J8" s="22">
        <v>5</v>
      </c>
      <c r="K8" s="22">
        <v>5</v>
      </c>
    </row>
    <row r="9" spans="1:11" ht="46.75">
      <c r="A9" s="33" t="s">
        <v>12</v>
      </c>
      <c r="B9" s="31"/>
      <c r="C9" s="31"/>
      <c r="D9" s="31"/>
      <c r="E9" s="31"/>
      <c r="F9" s="32"/>
      <c r="I9" s="22" t="s">
        <v>30</v>
      </c>
      <c r="J9" s="22">
        <v>6</v>
      </c>
      <c r="K9" s="22">
        <v>6</v>
      </c>
    </row>
    <row r="10" spans="1:11" ht="31.75"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0" t="s">
        <v>41</v>
      </c>
      <c r="B13" s="91"/>
      <c r="C13" s="91"/>
      <c r="D13" s="91"/>
      <c r="E13" s="91"/>
      <c r="F13" s="92"/>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3" t="s">
        <v>49</v>
      </c>
      <c r="D15" s="94"/>
      <c r="E15" s="94"/>
      <c r="F15" s="95"/>
      <c r="J15" s="22">
        <v>12</v>
      </c>
      <c r="K15" s="22">
        <v>12</v>
      </c>
    </row>
    <row r="16" spans="1:11" ht="67.25" customHeight="1">
      <c r="A16" s="33" t="s">
        <v>47</v>
      </c>
      <c r="B16" s="31"/>
      <c r="C16" s="26" t="s">
        <v>15</v>
      </c>
      <c r="D16" s="25" t="s">
        <v>16</v>
      </c>
      <c r="E16" s="25" t="s">
        <v>17</v>
      </c>
      <c r="F16" s="27" t="s">
        <v>50</v>
      </c>
      <c r="J16" s="22">
        <v>13</v>
      </c>
      <c r="K16" s="22">
        <v>13</v>
      </c>
    </row>
    <row r="17" spans="1:11" ht="32" customHeight="1" thickBot="1">
      <c r="A17" s="30" t="s">
        <v>44</v>
      </c>
      <c r="B17" s="31"/>
      <c r="C17" s="28" t="s">
        <v>35</v>
      </c>
      <c r="D17" s="96" t="str">
        <f>CONCATENATE(H21,"_",I21,"_",J21,"_",K45)</f>
        <v>LE_07_04_REC10</v>
      </c>
      <c r="E17" s="97"/>
      <c r="F17" s="98"/>
      <c r="J17" s="22">
        <v>14</v>
      </c>
      <c r="K17" s="22">
        <v>14</v>
      </c>
    </row>
    <row r="18" spans="1:11" ht="78.5" thickBot="1">
      <c r="A18" s="33" t="s">
        <v>48</v>
      </c>
      <c r="B18" s="31"/>
      <c r="C18" s="59" t="s">
        <v>120</v>
      </c>
      <c r="D18" s="88" t="str">
        <f>CONCATENATE("SolicitudGrafica_",D17,".xls")</f>
        <v>SolicitudGrafica_LE_07_04_REC10.xls</v>
      </c>
      <c r="E18" s="88"/>
      <c r="F18" s="89"/>
      <c r="J18" s="22">
        <v>15</v>
      </c>
      <c r="K18" s="22">
        <v>15</v>
      </c>
    </row>
    <row r="19" spans="1:11">
      <c r="A19" s="30" t="s">
        <v>10</v>
      </c>
      <c r="B19" s="31"/>
      <c r="C19" s="31"/>
      <c r="D19" s="31"/>
      <c r="E19" s="31"/>
      <c r="F19" s="32"/>
      <c r="H19" s="22">
        <v>3</v>
      </c>
      <c r="J19" s="22">
        <v>16</v>
      </c>
      <c r="K19" s="22">
        <v>16</v>
      </c>
    </row>
    <row r="20" spans="1:11" ht="63"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6640625" defaultRowHeight="15" x14ac:dyDescent="0"/>
  <cols>
    <col min="1" max="1" width="21" style="22" customWidth="1"/>
    <col min="2" max="2" width="24.1640625" style="22" customWidth="1"/>
    <col min="3" max="3" width="16.83203125" style="22" customWidth="1"/>
    <col min="4" max="4" width="12.6640625" style="22" customWidth="1"/>
    <col min="5" max="5" width="6.6640625" style="22" customWidth="1"/>
    <col min="6" max="7" width="12.6640625" style="22" customWidth="1"/>
    <col min="8" max="8" width="24.5" style="22" customWidth="1"/>
    <col min="9" max="9" width="27.1640625" style="22" customWidth="1"/>
    <col min="10" max="10" width="44.5" style="22" customWidth="1"/>
    <col min="11" max="16384" width="10.6640625" style="22"/>
  </cols>
  <sheetData>
    <row r="1" spans="1:10">
      <c r="A1" s="105" t="s">
        <v>56</v>
      </c>
      <c r="B1" s="105" t="s">
        <v>149</v>
      </c>
      <c r="C1" s="105" t="s">
        <v>63</v>
      </c>
      <c r="D1" s="105" t="s">
        <v>64</v>
      </c>
      <c r="E1" s="105" t="s">
        <v>5</v>
      </c>
      <c r="F1" s="105" t="s">
        <v>65</v>
      </c>
      <c r="G1" s="105" t="s">
        <v>66</v>
      </c>
      <c r="H1" s="104" t="s">
        <v>68</v>
      </c>
      <c r="I1" s="104"/>
    </row>
    <row r="2" spans="1:10">
      <c r="A2" s="105"/>
      <c r="B2" s="105"/>
      <c r="C2" s="105"/>
      <c r="D2" s="105"/>
      <c r="E2" s="105"/>
      <c r="F2" s="105"/>
      <c r="G2" s="105"/>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0"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4" customFormat="1" ht="14.75" customHeight="1">
      <c r="A15" s="72" t="s">
        <v>96</v>
      </c>
      <c r="B15" s="72"/>
      <c r="C15" s="72" t="s">
        <v>97</v>
      </c>
      <c r="D15" s="73" t="s">
        <v>98</v>
      </c>
      <c r="E15" s="72" t="s">
        <v>93</v>
      </c>
      <c r="F15" s="72" t="s">
        <v>117</v>
      </c>
      <c r="G15" s="72"/>
      <c r="H15" s="73" t="s">
        <v>122</v>
      </c>
      <c r="I15" s="72"/>
      <c r="J15" s="74"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69"/>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69"/>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25">
      <c r="A44" s="54" t="s">
        <v>111</v>
      </c>
      <c r="B44" s="54"/>
      <c r="C44" s="55" t="s">
        <v>129</v>
      </c>
      <c r="D44" s="56" t="s">
        <v>161</v>
      </c>
      <c r="E44" s="55"/>
      <c r="F44" s="55"/>
    </row>
    <row r="45" spans="1:9">
      <c r="A45" s="54" t="s">
        <v>112</v>
      </c>
      <c r="B45" s="54"/>
      <c r="C45" s="55" t="s">
        <v>130</v>
      </c>
      <c r="D45" s="56" t="s">
        <v>131</v>
      </c>
      <c r="E45" s="55"/>
      <c r="F45" s="55"/>
    </row>
    <row r="46" spans="1:9" ht="46.7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mac</cp:lastModifiedBy>
  <dcterms:created xsi:type="dcterms:W3CDTF">2014-07-01T23:43:25Z</dcterms:created>
  <dcterms:modified xsi:type="dcterms:W3CDTF">2016-07-08T02:28:24Z</dcterms:modified>
</cp:coreProperties>
</file>