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<sst xmlns="http://schemas.openxmlformats.org/spreadsheetml/2006/main" count="261" uniqueCount="161">
  <si>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</si>
  <si>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</si>
  <si>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</si>
  <si>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</si>
  <si>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</si>
  <si>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</si>
  <si>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</si>
  <si>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</si>
  <si>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</si>
  <si>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</si>
  <si>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</si>
  <si>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</si>
  <si>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</si>
  <si>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</si>
  <si>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</si>
  <si>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</si>
  <si>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</si>
  <si>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</si>
  <si>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</si>
  <si>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</si>
  <si>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</si>
  <si>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</si>
  <si>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</si>
  <si>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</si>
  <si>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</si>
  <si>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</si>
  <si>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</si>
  <si>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</si>
  <si>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</si>
  <si>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</si>
  <si>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</si>
  <si>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</si>
  <si>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</si>
  <si>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</si>
  <si>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</si>
  <si>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</si>
  <si>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</si>
  <si>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</si>
  <si>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</si>
  <si>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</si>
  <si>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</si>
  <si>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</si>
  <si>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</si>
  <si>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</si>
  <si>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</si>
  <si>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</si>
  <si>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</si>
  <si>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</si>
  <si>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</si>
  <si>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</si>
  <si>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</si>
  <si>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</si>
  <si>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</si>
  <si>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</si>
  <si>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</si>
  <si>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</si>
  <si>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</si>
  <si>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</si>
  <si>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</si>
  <si>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</si>
  <si>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</si>
  <si>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</si>
  <si>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</si>
  <si>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</si>
  <si>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</si>
  <si>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</si>
  <si>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</si>
  <si>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</si>
  <si>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</si>
  <si>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</si>
  <si>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</si>
  <si>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</si>
  <si>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</si>
  <si>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</si>
  <si>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</si>
  <si>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</si>
  <si>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</si>
  <si>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</si>
  <si>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</si>
  <si>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</si>
  <si>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</si>
  <si>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</si>
  <si>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</si>
  <si>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</si>
  <si>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</si>
  <si>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</si>
  <si>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</si>
  <si>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</si>
  <si>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</si>
  <si>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</si>
  <si>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</si>
  <si>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</si>
  <si>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</si>
  <si>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</si>
  <si>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</si>
  <si>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</si>
  <si>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</si>
  <si>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</si>
  <si>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</si>
  <si>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</si>
  <si>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</si>
  <si>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</si>
  <si>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</si>
  <si>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</si>
  <si>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</si>
  <si>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</si>
  <si>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</si>
  <si>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</si>
  <si>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</si>
  <si>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</si>
  <si>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</si>
  <si>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</si>
  <si>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</si>
  <si>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</si>
  <si>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</si>
  <si>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</si>
  <si>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</si>
  <si>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</si>
  <si>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</si>
  <si>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</si>
  <si>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</si>
  <si>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</si>
  <si>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</si>
  <si>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</si>
  <si>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</si>
  <si>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</si>
  <si>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</si>
  <si>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</si>
  <si>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</si>
  <si>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</si>
  <si>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</si>
  <si>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</si>
  <si>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</si>
  <si>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</si>
  <si>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</si>
  <si>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</si>
  <si>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</si>
  <si>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</si>
  <si>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</si>
  <si>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</si>
  <si>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</si>
  <si>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</si>
  <si>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</si>
  <si>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</si>
  <si>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</si>
  <si>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Lógica y teoría de Conjuntos</t>
  </si>
  <si>
    <t>Diana Margarita Gonzalez Martinez</t>
  </si>
  <si>
    <t>MA_06_01_CO_REC40</t>
  </si>
  <si>
    <t>IMG02</t>
  </si>
  <si>
    <t>IMG03</t>
  </si>
  <si>
    <t>IMG04</t>
  </si>
  <si>
    <t>IMG05</t>
  </si>
  <si>
    <t>IMG06</t>
  </si>
  <si>
    <t>IMG07</t>
  </si>
  <si>
    <t>IMG08</t>
  </si>
  <si>
    <t>IMG09</t>
  </si>
  <si>
    <t>Ver observaciones</t>
  </si>
  <si>
    <t>Ilustración</t>
  </si>
  <si>
    <t>Horizontal</t>
  </si>
  <si>
    <t>Fotografía</t>
  </si>
  <si>
    <t>IMG10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</si>
</sst>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emf"/><Relationship Id="rId4" Type="http://schemas.openxmlformats.org/officeDocument/2006/relationships/image" Target="../media/image4.jpeg"/><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10</xdr:col>
      <xdr:colOff>341313</xdr:colOff>
      <xdr:row>9</xdr:row>
      <xdr:rowOff>79376</xdr:rowOff>
    </xdr:from>
    <xdr:to>
      <xdr:col>10</xdr:col>
      <xdr:colOff>1802448</xdr:colOff>
      <xdr:row>9</xdr:row>
      <xdr:rowOff>1069976</xdr:rowOff>
    </xdr:to>
    <xdr:pic>
      <xdr:nvPicPr>
        <xdr:cNvPr id="2" name="Imagen 1" descr="https://encrypted-tbn0.gstatic.com/images?q=tbn:ANd9GcRtsfXd7jEJ6H4OtXJnLcQkWETcIdAc0XLw2zhJUZFc62ATBunVfA"/>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68876" y="2032001"/>
          <a:ext cx="1461135" cy="990600"/>
        </a:xfrm>
        <a:prstGeom prst="rect">
          <a:avLst/>
        </a:prstGeom>
        <a:noFill/>
        <a:ln>
          <a:noFill/>
        </a:ln>
      </xdr:spPr>
    </xdr:pic>
    <xdr:clientData/>
  </xdr:twoCellAnchor>
  <xdr:twoCellAnchor editAs="oneCell">
    <xdr:from>
      <xdr:col>10</xdr:col>
      <xdr:colOff>214313</xdr:colOff>
      <xdr:row>10</xdr:row>
      <xdr:rowOff>95250</xdr:rowOff>
    </xdr:from>
    <xdr:to>
      <xdr:col>10</xdr:col>
      <xdr:colOff>1938973</xdr:colOff>
      <xdr:row>10</xdr:row>
      <xdr:rowOff>957580</xdr:rowOff>
    </xdr:to>
    <xdr:pic>
      <xdr:nvPicPr>
        <xdr:cNvPr id="3" name="Imagen 2" descr="http://pixabay.com/static/uploads/photo/2012/04/14/15/27/arrow-34285_640.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41876" y="3222625"/>
          <a:ext cx="1724660" cy="862330"/>
        </a:xfrm>
        <a:prstGeom prst="rect">
          <a:avLst/>
        </a:prstGeom>
        <a:noFill/>
        <a:ln>
          <a:noFill/>
        </a:ln>
      </xdr:spPr>
    </xdr:pic>
    <xdr:clientData/>
  </xdr:twoCellAnchor>
  <xdr:twoCellAnchor editAs="oneCell">
    <xdr:from>
      <xdr:col>10</xdr:col>
      <xdr:colOff>444500</xdr:colOff>
      <xdr:row>11</xdr:row>
      <xdr:rowOff>39687</xdr:rowOff>
    </xdr:from>
    <xdr:to>
      <xdr:col>10</xdr:col>
      <xdr:colOff>1545590</xdr:colOff>
      <xdr:row>11</xdr:row>
      <xdr:rowOff>1140777</xdr:rowOff>
    </xdr:to>
    <xdr:pic>
      <xdr:nvPicPr>
        <xdr:cNvPr id="4" name="Imagen 3" descr="http://www.epsilones.com/material/signos/008-conjuncion-cop.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772063" y="4167187"/>
          <a:ext cx="1101090" cy="1101090"/>
        </a:xfrm>
        <a:prstGeom prst="rect">
          <a:avLst/>
        </a:prstGeom>
        <a:noFill/>
        <a:ln>
          <a:noFill/>
        </a:ln>
      </xdr:spPr>
    </xdr:pic>
    <xdr:clientData/>
  </xdr:twoCellAnchor>
  <xdr:twoCellAnchor editAs="oneCell">
    <xdr:from>
      <xdr:col>10</xdr:col>
      <xdr:colOff>635000</xdr:colOff>
      <xdr:row>12</xdr:row>
      <xdr:rowOff>79375</xdr:rowOff>
    </xdr:from>
    <xdr:to>
      <xdr:col>10</xdr:col>
      <xdr:colOff>1659890</xdr:colOff>
      <xdr:row>12</xdr:row>
      <xdr:rowOff>1228725</xdr:rowOff>
    </xdr:to>
    <xdr:pic>
      <xdr:nvPicPr>
        <xdr:cNvPr id="5" name="Imagen 4" descr="http://4.bp.blogspot.com/-PvL4LMGNA24/T6h6iJ_OdxI/AAAAAAAAAAs/aTIc2jP1DgM/s1600/sad+.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962563" y="5397500"/>
          <a:ext cx="1024890" cy="1149350"/>
        </a:xfrm>
        <a:prstGeom prst="rect">
          <a:avLst/>
        </a:prstGeom>
        <a:noFill/>
        <a:ln>
          <a:noFill/>
        </a:ln>
      </xdr:spPr>
    </xdr:pic>
    <xdr:clientData/>
  </xdr:twoCellAnchor>
  <xdr:twoCellAnchor editAs="oneCell">
    <xdr:from>
      <xdr:col>10</xdr:col>
      <xdr:colOff>500063</xdr:colOff>
      <xdr:row>13</xdr:row>
      <xdr:rowOff>55563</xdr:rowOff>
    </xdr:from>
    <xdr:to>
      <xdr:col>10</xdr:col>
      <xdr:colOff>1538923</xdr:colOff>
      <xdr:row>13</xdr:row>
      <xdr:rowOff>1087438</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827626" y="6699251"/>
          <a:ext cx="1038860" cy="1031875"/>
        </a:xfrm>
        <a:prstGeom prst="rect">
          <a:avLst/>
        </a:prstGeom>
        <a:noFill/>
        <a:ln>
          <a:noFill/>
        </a:ln>
      </xdr:spPr>
    </xdr:pic>
    <xdr:clientData/>
  </xdr:twoCellAnchor>
  <xdr:twoCellAnchor editAs="oneCell">
    <xdr:from>
      <xdr:col>10</xdr:col>
      <xdr:colOff>523876</xdr:colOff>
      <xdr:row>14</xdr:row>
      <xdr:rowOff>47625</xdr:rowOff>
    </xdr:from>
    <xdr:to>
      <xdr:col>10</xdr:col>
      <xdr:colOff>1576706</xdr:colOff>
      <xdr:row>14</xdr:row>
      <xdr:rowOff>1150937</xdr:rowOff>
    </xdr:to>
    <xdr:pic>
      <xdr:nvPicPr>
        <xdr:cNvPr id="7" name="Imagen 6" descr="http://www.cuantarazon.com/crs/2011/04/CR_197041_notnot.jpg"/>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3713" t="12879" r="21071" b="23283"/>
        <a:stretch/>
      </xdr:blipFill>
      <xdr:spPr bwMode="auto">
        <a:xfrm>
          <a:off x="17851439" y="7786688"/>
          <a:ext cx="1052830" cy="110331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642937</xdr:colOff>
      <xdr:row>15</xdr:row>
      <xdr:rowOff>55563</xdr:rowOff>
    </xdr:from>
    <xdr:to>
      <xdr:col>10</xdr:col>
      <xdr:colOff>1563687</xdr:colOff>
      <xdr:row>15</xdr:row>
      <xdr:rowOff>317500</xdr:rowOff>
    </xdr:to>
    <xdr:pic>
      <xdr:nvPicPr>
        <xdr:cNvPr id="8" name="Imagen 7" descr="http://upload.wikimedia.org/math/6/9/5/69525c023841af492fcf93817dc8ac8a.pn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970500" y="9040813"/>
          <a:ext cx="920750" cy="261937"/>
        </a:xfrm>
        <a:prstGeom prst="rect">
          <a:avLst/>
        </a:prstGeom>
        <a:noFill/>
        <a:ln cmpd="sng">
          <a:noFill/>
        </a:ln>
      </xdr:spPr>
    </xdr:pic>
    <xdr:clientData/>
  </xdr:twoCellAnchor>
  <xdr:twoCellAnchor editAs="oneCell">
    <xdr:from>
      <xdr:col>10</xdr:col>
      <xdr:colOff>87311</xdr:colOff>
      <xdr:row>16</xdr:row>
      <xdr:rowOff>79376</xdr:rowOff>
    </xdr:from>
    <xdr:to>
      <xdr:col>10</xdr:col>
      <xdr:colOff>2071686</xdr:colOff>
      <xdr:row>16</xdr:row>
      <xdr:rowOff>993776</xdr:rowOff>
    </xdr:to>
    <xdr:pic>
      <xdr:nvPicPr>
        <xdr:cNvPr id="9" name="Imagen 8"/>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25850" t="868" r="25046" b="-868"/>
        <a:stretch/>
      </xdr:blipFill>
      <xdr:spPr bwMode="auto">
        <a:xfrm>
          <a:off x="17414874" y="9532939"/>
          <a:ext cx="1984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63500</xdr:colOff>
      <xdr:row>17</xdr:row>
      <xdr:rowOff>79375</xdr:rowOff>
    </xdr:from>
    <xdr:to>
      <xdr:col>10</xdr:col>
      <xdr:colOff>2182812</xdr:colOff>
      <xdr:row>17</xdr:row>
      <xdr:rowOff>993775</xdr:rowOff>
    </xdr:to>
    <xdr:pic>
      <xdr:nvPicPr>
        <xdr:cNvPr id="10" name="Imagen 9"/>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25461" r="25435"/>
        <a:stretch/>
      </xdr:blipFill>
      <xdr:spPr bwMode="auto">
        <a:xfrm>
          <a:off x="17391063" y="10612438"/>
          <a:ext cx="2119312"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31750</xdr:colOff>
      <xdr:row>18</xdr:row>
      <xdr:rowOff>158749</xdr:rowOff>
    </xdr:from>
    <xdr:to>
      <xdr:col>10</xdr:col>
      <xdr:colOff>2214563</xdr:colOff>
      <xdr:row>18</xdr:row>
      <xdr:rowOff>1373187</xdr:rowOff>
    </xdr:to>
    <xdr:pic>
      <xdr:nvPicPr>
        <xdr:cNvPr id="11" name="Imagen 10"/>
        <xdr:cNvPicPr>
          <a:picLocks noChangeAspect="1" noChangeArrowheads="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24552" r="23876"/>
        <a:stretch/>
      </xdr:blipFill>
      <xdr:spPr bwMode="auto">
        <a:xfrm>
          <a:off x="17359313" y="11803062"/>
          <a:ext cx="2182813" cy="1214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9" activePane="bottomLeft" state="frozen"/>
      <selection pane="bottomLeft" activeCell="D20" sqref="D2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57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92.25" customHeight="1" x14ac:dyDescent="0.25">
      <c r="A10" s="13" t="s">
        <v>142</v>
      </c>
      <c r="B10" s="13" t="s">
        <v>156</v>
      </c>
      <c r="C10" s="27" t="str">
        <f>IF(OR(B10&lt;&gt;"",J10&lt;&gt;""),IF($G$4="Recurso",CONCATENATE($G$4," ",$G$5),$G$4),"")</f>
        <v>Recurso M5A</v>
      </c>
      <c r="D10" s="14" t="s">
        <v>159</v>
      </c>
      <c r="E10" s="14" t="s">
        <v>158</v>
      </c>
      <c r="F10" s="14" t="str">
        <f>IF(OR(B10&lt;&gt;"",J10&lt;&gt;""),CONCATENATE($C$7,"_",$A10,IF($G$4="Cuaderno de Estudio","_small",CONCATENATE(IF(I10="","","n"),IF(LEFT($G$5,1)="F",".jpg",".png")))),"")</f>
        <v>MA_06_01_CO_REC40_IMG01n.png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MA_06_01_CO_REC40_IMG01a.png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78.75" customHeight="1" x14ac:dyDescent="0.25">
      <c r="A11" s="13" t="s">
        <v>148</v>
      </c>
      <c r="B11" s="13" t="s">
        <v>156</v>
      </c>
      <c r="C11" s="27" t="str">
        <f t="shared" ref="C11:C74" si="0">IF(OR(B11&lt;&gt;"",J11&lt;&gt;""),IF($G$4="Recurso",CONCATENATE($G$4," ",$G$5),$G$4),"")</f>
        <v>Recurso M5A</v>
      </c>
      <c r="D11" s="14" t="s">
        <v>159</v>
      </c>
      <c r="E11" s="14" t="s">
        <v>158</v>
      </c>
      <c r="F11" s="14" t="str">
        <f t="shared" ref="F11:F74" si="1">IF(OR(B11&lt;&gt;"",J11&lt;&gt;""),CONCATENATE($C$7,"_",$A11,IF($G$4="Cuaderno de Estudio","_small",CONCATENATE(IF(I11="","","n"),IF(LEFT($G$5,1)="F",".jpg",".png")))),"")</f>
        <v>MA_06_01_CO_REC40_IMG02n.png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MA_06_01_CO_REC40_IMG02a.png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93.75" customHeight="1" x14ac:dyDescent="0.25">
      <c r="A12" s="13" t="s">
        <v>149</v>
      </c>
      <c r="B12" s="13" t="s">
        <v>156</v>
      </c>
      <c r="C12" s="27" t="str">
        <f t="shared" si="0"/>
        <v>Recurso M5A</v>
      </c>
      <c r="D12" s="14" t="s">
        <v>159</v>
      </c>
      <c r="E12" s="14" t="s">
        <v>158</v>
      </c>
      <c r="F12" s="14" t="str">
        <f t="shared" si="1"/>
        <v>MA_06_01_CO_REC40_IMG03n.png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MA_06_01_CO_REC40_IMG03a.png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104.25" customHeight="1" x14ac:dyDescent="0.25">
      <c r="A13" s="13" t="s">
        <v>150</v>
      </c>
      <c r="B13" s="13" t="s">
        <v>156</v>
      </c>
      <c r="C13" s="27" t="str">
        <f t="shared" si="0"/>
        <v>Recurso M5A</v>
      </c>
      <c r="D13" s="14" t="s">
        <v>159</v>
      </c>
      <c r="E13" s="14" t="s">
        <v>158</v>
      </c>
      <c r="F13" s="14" t="str">
        <f t="shared" si="1"/>
        <v>MA_06_01_CO_REC40_IMG04n.png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MA_06_01_CO_REC40_IMG04a.png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86.25" customHeight="1" x14ac:dyDescent="0.25">
      <c r="A14" s="13" t="s">
        <v>151</v>
      </c>
      <c r="B14" s="13" t="s">
        <v>156</v>
      </c>
      <c r="C14" s="27" t="str">
        <f t="shared" si="0"/>
        <v>Recurso M5A</v>
      </c>
      <c r="D14" s="14" t="s">
        <v>159</v>
      </c>
      <c r="E14" s="14" t="s">
        <v>158</v>
      </c>
      <c r="F14" s="14" t="str">
        <f t="shared" si="1"/>
        <v>MA_06_01_CO_REC40_IMG05n.png</v>
      </c>
      <c r="G14" s="14" t="str">
        <f>IF(F14&lt;&gt;"",IF($G$4="Recurso",IF(LEFT($G$5,1)="M",VLOOKUP($G$5,'Definición técnica de imagenes'!$A$3:$G$17,5,FALSE),IF($G$5="F1",'Definición técnica de imagenes'!$E$15,'Definición técnica de imagenes'!$F$13)),'Definición técnica de imagenes'!$E$16),"")</f>
        <v>286 x 286 px</v>
      </c>
      <c r="H14" s="14" t="str">
        <f t="shared" si="2"/>
        <v>MA_06_01_CO_REC40_IMG05a.png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ht="98.25" customHeight="1" x14ac:dyDescent="0.25">
      <c r="A15" s="13" t="s">
        <v>152</v>
      </c>
      <c r="B15" s="13" t="s">
        <v>156</v>
      </c>
      <c r="C15" s="27" t="str">
        <f t="shared" si="0"/>
        <v>Recurso M5A</v>
      </c>
      <c r="D15" s="14" t="s">
        <v>159</v>
      </c>
      <c r="E15" s="14" t="s">
        <v>158</v>
      </c>
      <c r="F15" s="14" t="str">
        <f t="shared" si="1"/>
        <v>MA_06_01_CO_REC40_IMG06n.png</v>
      </c>
      <c r="G15" s="14" t="str">
        <f>IF(F15&lt;&gt;"",IF($G$4="Recurso",IF(LEFT($G$5,1)="M",VLOOKUP($G$5,'Definición técnica de imagenes'!$A$3:$G$17,5,FALSE),IF($G$5="F1",'Definición técnica de imagenes'!$E$15,'Definición técnica de imagenes'!$F$13)),'Definición técnica de imagenes'!$E$16),"")</f>
        <v>286 x 286 px</v>
      </c>
      <c r="H15" s="14" t="str">
        <f t="shared" si="2"/>
        <v>MA_06_01_CO_REC40_IMG06a.png</v>
      </c>
      <c r="I15" s="14" t="str">
        <f>IF(OR(B15&lt;&gt;"",J15&lt;&gt;""),IF($G$4="Recurso",IF(LEFT($G$5,1)="M",IF(VLOOKUP($G$5,'Definición técnica de imagenes'!$A$3:$G$17,6,FALSE)=0,"",VLOOKUP($G$5,'Definición técnica de imagenes'!$A$3:$G$17,6,FALSE)),IF($G$5="F1","","")),'Definición técnica de imagenes'!$F$16),"")</f>
        <v>500 x 500 px</v>
      </c>
      <c r="J15" s="21"/>
      <c r="K15" s="21"/>
    </row>
    <row r="16" spans="1:16" s="12" customFormat="1" ht="36.75" customHeight="1" x14ac:dyDescent="0.3">
      <c r="A16" s="13" t="s">
        <v>153</v>
      </c>
      <c r="B16" s="13" t="s">
        <v>156</v>
      </c>
      <c r="C16" s="27" t="str">
        <f t="shared" si="0"/>
        <v>Recurso M5A</v>
      </c>
      <c r="D16" s="14" t="s">
        <v>157</v>
      </c>
      <c r="E16" s="14" t="s">
        <v>158</v>
      </c>
      <c r="F16" s="14" t="str">
        <f t="shared" si="1"/>
        <v>MA_06_01_CO_REC40_IMG07n.png</v>
      </c>
      <c r="G16" s="14" t="str">
        <f>IF(F16&lt;&gt;"",IF($G$4="Recurso",IF(LEFT($G$5,1)="M",VLOOKUP($G$5,'Definición técnica de imagenes'!$A$3:$G$17,5,FALSE),IF($G$5="F1",'Definición técnica de imagenes'!$E$15,'Definición técnica de imagenes'!$F$13)),'Definición técnica de imagenes'!$E$16),"")</f>
        <v>286 x 286 px</v>
      </c>
      <c r="H16" s="14" t="str">
        <f t="shared" si="2"/>
        <v>MA_06_01_CO_REC40_IMG07a.png</v>
      </c>
      <c r="I16" s="14" t="str">
        <f>IF(OR(B16&lt;&gt;"",J16&lt;&gt;""),IF($G$4="Recurso",IF(LEFT($G$5,1)="M",IF(VLOOKUP($G$5,'Definición técnica de imagenes'!$A$3:$G$17,6,FALSE)=0,"",VLOOKUP($G$5,'Definición técnica de imagenes'!$A$3:$G$17,6,FALSE)),IF($G$5="F1","","")),'Definición técnica de imagenes'!$F$16),"")</f>
        <v>500 x 500 px</v>
      </c>
      <c r="J16" s="28"/>
      <c r="K16" s="30"/>
    </row>
    <row r="17" spans="1:11" s="12" customFormat="1" ht="84.75" customHeight="1" x14ac:dyDescent="0.25">
      <c r="A17" s="13" t="s">
        <v>154</v>
      </c>
      <c r="B17" s="13" t="s">
        <v>156</v>
      </c>
      <c r="C17" s="27" t="str">
        <f t="shared" si="0"/>
        <v>Recurso M5A</v>
      </c>
      <c r="D17" s="14" t="s">
        <v>157</v>
      </c>
      <c r="E17" s="14" t="s">
        <v>158</v>
      </c>
      <c r="F17" s="14" t="str">
        <f t="shared" si="1"/>
        <v>MA_06_01_CO_REC40_IMG08n.png</v>
      </c>
      <c r="G17" s="14" t="str">
        <f>IF(F17&lt;&gt;"",IF($G$4="Recurso",IF(LEFT($G$5,1)="M",VLOOKUP($G$5,'Definición técnica de imagenes'!$A$3:$G$17,5,FALSE),IF($G$5="F1",'Definición técnica de imagenes'!$E$15,'Definición técnica de imagenes'!$F$13)),'Definición técnica de imagenes'!$E$16),"")</f>
        <v>286 x 286 px</v>
      </c>
      <c r="H17" s="14" t="str">
        <f t="shared" si="2"/>
        <v>MA_06_01_CO_REC40_IMG08a.png</v>
      </c>
      <c r="I17" s="14" t="str">
        <f>IF(OR(B17&lt;&gt;"",J17&lt;&gt;""),IF($G$4="Recurso",IF(LEFT($G$5,1)="M",IF(VLOOKUP($G$5,'Definición técnica de imagenes'!$A$3:$G$17,6,FALSE)=0,"",VLOOKUP($G$5,'Definición técnica de imagenes'!$A$3:$G$17,6,FALSE)),IF($G$5="F1","","")),'Definición técnica de imagenes'!$F$16),"")</f>
        <v>500 x 500 px</v>
      </c>
      <c r="J17" s="21"/>
      <c r="K17" s="21"/>
    </row>
    <row r="18" spans="1:11" s="12" customFormat="1" ht="87.75" customHeight="1" x14ac:dyDescent="0.25">
      <c r="A18" s="13" t="s">
        <v>155</v>
      </c>
      <c r="B18" s="13" t="s">
        <v>156</v>
      </c>
      <c r="C18" s="27" t="str">
        <f t="shared" si="0"/>
        <v>Recurso M5A</v>
      </c>
      <c r="D18" s="14" t="s">
        <v>157</v>
      </c>
      <c r="E18" s="14" t="s">
        <v>158</v>
      </c>
      <c r="F18" s="14" t="str">
        <f t="shared" si="1"/>
        <v>MA_06_01_CO_REC40_IMG09n.png</v>
      </c>
      <c r="G18" s="14" t="str">
        <f>IF(F18&lt;&gt;"",IF($G$4="Recurso",IF(LEFT($G$5,1)="M",VLOOKUP($G$5,'Definición técnica de imagenes'!$A$3:$G$17,5,FALSE),IF($G$5="F1",'Definición técnica de imagenes'!$E$15,'Definición técnica de imagenes'!$F$13)),'Definición técnica de imagenes'!$E$16),"")</f>
        <v>286 x 286 px</v>
      </c>
      <c r="H18" s="14" t="str">
        <f t="shared" si="2"/>
        <v>MA_06_01_CO_REC40_IMG09a.png</v>
      </c>
      <c r="I18" s="14" t="str">
        <f>IF(OR(B18&lt;&gt;"",J18&lt;&gt;""),IF($G$4="Recurso",IF(LEFT($G$5,1)="M",IF(VLOOKUP($G$5,'Definición técnica de imagenes'!$A$3:$G$17,6,FALSE)=0,"",VLOOKUP($G$5,'Definición técnica de imagenes'!$A$3:$G$17,6,FALSE)),IF($G$5="F1","","")),'Definición técnica de imagenes'!$F$16),"")</f>
        <v>500 x 500 px</v>
      </c>
      <c r="J18" s="21"/>
      <c r="K18" s="21"/>
    </row>
    <row r="19" spans="1:11" s="12" customFormat="1" ht="112.5" customHeight="1" x14ac:dyDescent="0.3">
      <c r="A19" s="13" t="s">
        <v>160</v>
      </c>
      <c r="B19" s="13" t="s">
        <v>156</v>
      </c>
      <c r="C19" s="27" t="str">
        <f t="shared" si="0"/>
        <v>Recurso M5A</v>
      </c>
      <c r="D19" s="14" t="s">
        <v>157</v>
      </c>
      <c r="E19" s="14" t="s">
        <v>158</v>
      </c>
      <c r="F19" s="14" t="str">
        <f t="shared" si="1"/>
        <v>MA_06_01_CO_REC40_IMG10n.png</v>
      </c>
      <c r="G19" s="14" t="str">
        <f>IF(F19&lt;&gt;"",IF($G$4="Recurso",IF(LEFT($G$5,1)="M",VLOOKUP($G$5,'Definición técnica de imagenes'!$A$3:$G$17,5,FALSE),IF($G$5="F1",'Definición técnica de imagenes'!$E$15,'Definición técnica de imagenes'!$F$13)),'Definición técnica de imagenes'!$E$16),"")</f>
        <v>286 x 286 px</v>
      </c>
      <c r="H19" s="14" t="str">
        <f t="shared" si="2"/>
        <v>MA_06_01_CO_REC40_IMG10a.png</v>
      </c>
      <c r="I19" s="14" t="str">
        <f>IF(OR(B19&lt;&gt;"",J19&lt;&gt;""),IF($G$4="Recurso",IF(LEFT($G$5,1)="M",IF(VLOOKUP($G$5,'Definición técnica de imagenes'!$A$3:$G$17,6,FALSE)=0,"",VLOOKUP($G$5,'Definición técnica de imagenes'!$A$3:$G$17,6,FALSE)),IF($G$5="F1","","")),'Definición técnica de imagenes'!$F$16),"")</f>
        <v>500 x 500 px</v>
      </c>
      <c r="J19" s="28"/>
      <c r="K19" s="30"/>
    </row>
    <row r="20" spans="1:11" s="12" customFormat="1" x14ac:dyDescent="0.25">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2015-04-07T03:29:43Z</dcterms:modified>
</cp:coreProperties>
</file>