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lexander\Escritor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A10" i="1"/>
  <c r="A11" i="1"/>
  <c r="A12" i="1"/>
  <c r="A13" i="1"/>
  <c r="A14" i="1"/>
  <c r="A15" i="1"/>
  <c r="A16" i="1"/>
  <c r="A17" i="1"/>
  <c r="A18" i="1"/>
  <c r="A19" i="1"/>
  <c r="A20" i="1"/>
  <c r="A21" i="1"/>
  <c r="A22" i="1"/>
  <c r="A23" i="1"/>
  <c r="A24" i="1"/>
  <c r="A25" i="1"/>
  <c r="A26" i="1"/>
  <c r="A27" i="1"/>
  <c r="A28" i="1"/>
  <c r="A29" i="1"/>
  <c r="A30" i="1"/>
  <c r="A31" i="1"/>
  <c r="A32"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F16" i="1"/>
  <c r="G16" i="1"/>
  <c r="F17" i="1"/>
  <c r="G17" i="1"/>
  <c r="F18" i="1"/>
  <c r="G18" i="1"/>
  <c r="F19" i="1"/>
  <c r="G19"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<sst xmlns="http://schemas.openxmlformats.org/spreadsheetml/2006/main" count="421" uniqueCount="194">
  <si>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</si>
  <si>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</si>
  <si>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</si>
  <si>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</si>
  <si>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</si>
  <si>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</si>
  <si>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</si>
  <si>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</si>
  <si>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</si>
  <si>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</si>
  <si>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</si>
  <si>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</si>
  <si>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</si>
  <si>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</si>
  <si>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</si>
  <si>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</si>
  <si>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</si>
  <si>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</si>
  <si>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</si>
  <si>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</si>
  <si>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</si>
  <si>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</si>
  <si>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</si>
  <si>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</si>
  <si>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</si>
  <si>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</si>
  <si>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</si>
  <si>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</si>
  <si>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</si>
  <si>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</si>
  <si>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</si>
  <si>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</si>
  <si>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</si>
  <si>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</si>
  <si>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</si>
  <si>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</si>
  <si>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</si>
  <si>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</si>
  <si>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</si>
  <si>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</si>
  <si>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</si>
  <si>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</si>
  <si>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</si>
  <si>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</si>
  <si>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</si>
  <si>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</si>
  <si>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</si>
  <si>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</si>
  <si>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</si>
  <si>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</si>
  <si>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</si>
  <si>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</si>
  <si>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</si>
  <si>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</si>
  <si>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</si>
  <si>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</si>
  <si>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</si>
  <si>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</si>
  <si>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</si>
  <si>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</si>
  <si>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</si>
  <si>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</si>
  <si>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</si>
  <si>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</si>
  <si>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</si>
  <si>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</si>
  <si>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</si>
  <si>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</si>
  <si>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</si>
  <si>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</si>
  <si>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</si>
  <si>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</si>
  <si>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</si>
  <si>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</si>
  <si>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</si>
  <si>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</si>
  <si>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</si>
  <si>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</si>
  <si>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</si>
  <si>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</si>
  <si>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</si>
  <si>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</si>
  <si>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</si>
  <si>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</si>
  <si>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</si>
  <si>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</si>
  <si>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</si>
  <si>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</si>
  <si>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</si>
  <si>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</si>
  <si>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</si>
  <si>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</si>
  <si>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</si>
  <si>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</si>
  <si>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</si>
  <si>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</si>
  <si>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</si>
  <si>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</si>
  <si>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</si>
  <si>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</si>
  <si>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</si>
  <si>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</si>
  <si>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</si>
  <si>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</si>
  <si>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</si>
  <si>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</si>
  <si>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</si>
  <si>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</si>
  <si>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</si>
  <si>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</si>
  <si>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</si>
  <si>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</si>
  <si>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</si>
  <si>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</si>
  <si>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</si>
  <si>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</si>
  <si>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</si>
  <si>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</si>
  <si>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</si>
  <si>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</si>
  <si>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</si>
  <si>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</si>
  <si>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</si>
  <si>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</si>
  <si>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</si>
  <si>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</si>
  <si>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</si>
  <si>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</si>
  <si>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</si>
  <si>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</si>
  <si>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</si>
  <si>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</si>
  <si>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</si>
  <si>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</si>
  <si>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</si>
  <si>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</si>
  <si>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</si>
  <si>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</si>
  <si>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</si>
  <si>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</si>
  <si>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</si>
  <si>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</si>
  <si>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</si>
  <si>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</si>
  <si>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</si>
  <si>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</si>
  <si>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</si>
  <si>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</si>
  <si>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</si>
  <si>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</si>
  <si>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</si>
  <si>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</si>
  <si>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</si>
  <si>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</si>
  <si>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</si>
  <si>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</si>
  <si>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</si>
  <si>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</si>
  <si>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</si>
  <si>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</si>
  <si>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</si>
  <si>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</si>
  <si>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</si>
  <si>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</si>
  <si>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</si>
  <si>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</si>
  <si>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</si>
  <si>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</si>
  <si>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</si>
  <si>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</si>
  <si>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</si>
  <si>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</si>
  <si>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</si>
  <si>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</si>
  <si>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</si>
  <si>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</si>
  <si>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</si>
  <si>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</si>
  <si>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</si>
  <si>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</si>
  <si>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</si>
  <si>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</si>
  <si>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</si>
  <si>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</si>
  <si>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</si>
  <si>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</si>
  <si>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</si>
  <si>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</si>
  <si>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Magnitudes proporcionales</t>
  </si>
  <si>
    <t>MA_07_07_REC200</t>
  </si>
  <si>
    <t>Fotografía</t>
  </si>
  <si>
    <t>Fórmua 01 de la carpeta de fórmulas</t>
  </si>
  <si>
    <t>Fórmua 02 de la carpeta de fórmulas</t>
  </si>
  <si>
    <t>Fórmua 03 de la carpeta de fórmulas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</si>
</sst>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50639596/stock-photo-blue-print-on-table.html?src=7Z0oR4yfAt4CUOMEEpwLLw-1-11" TargetMode="External"/><Relationship Id="rId13" Type="http://schemas.openxmlformats.org/officeDocument/2006/relationships/hyperlink" Target="http://www.shutterstock.com/pic-227586478/stock-photo-circuit-board-with-electronic-components.html?src=yRwpxFVUQ16I5fmKyjzPSw-1-18" TargetMode="External"/><Relationship Id="rId18" Type="http://schemas.openxmlformats.org/officeDocument/2006/relationships/printerSettings" Target="../printerSettings/printerSettings1.bin"/><Relationship Id="rId3" Type="http://schemas.openxmlformats.org/officeDocument/2006/relationships/hyperlink" Target="http://www.shutterstock.com/pic-136189091/stock-vector-ants-with-a-magnifying-glass.html?src=1-93f21k-Rupd0FwpYhclw-4-73" TargetMode="External"/><Relationship Id="rId7" Type="http://schemas.openxmlformats.org/officeDocument/2006/relationships/hyperlink" Target="http://www.shutterstock.com/pic-243859654/stock-photo-old-compass-on-vintage-map-retro-stale.html?src=YkqCXcNfD-_yTiFJ48gYxQ-1-33" TargetMode="External"/><Relationship Id="rId12" Type="http://schemas.openxmlformats.org/officeDocument/2006/relationships/hyperlink" Target="http://www.shutterstock.com/pic-227586478/stock-photo-circuit-board-with-electronic-components.html?src=yRwpxFVUQ16I5fmKyjzPSw-1-18" TargetMode="External"/><Relationship Id="rId17" Type="http://schemas.openxmlformats.org/officeDocument/2006/relationships/hyperlink" Target="http://www.shutterstock.com/pic-58216498/stock-photo-blank-billboard-against-blue-sky-put-your-own-text-here.html?src=pp-photo-10001449-NnGS1PjRU83y1CBdy6mMyw-2" TargetMode="External"/><Relationship Id="rId2" Type="http://schemas.openxmlformats.org/officeDocument/2006/relationships/hyperlink" Target="http://www.shutterstock.com/pic-297816347/stock-photo-create-yourself-your-future-destiny-image-career-concept-attractive-young-woman-drawing-a.html?src=Xk857k1eySLElAQdq-aitw-1-7" TargetMode="External"/><Relationship Id="rId16" Type="http://schemas.openxmlformats.org/officeDocument/2006/relationships/hyperlink" Target="http://www.shutterstock.com/pic-58216498/stock-photo-blank-billboard-against-blue-sky-put-your-own-text-here.html?src=pp-photo-10001449-NnGS1PjRU83y1CBdy6mMyw-2" TargetMode="External"/><Relationship Id="rId1" Type="http://schemas.openxmlformats.org/officeDocument/2006/relationships/hyperlink" Target="http://www.shutterstock.com/pic-258920399/stock-photo-travel-concept-tourist-taking-photo-of-eiffel-tower-in-paris-from-trocadero-on-mobile-gadget.html?src=twkQCclZIJNt__GS0f58tQ-1-7" TargetMode="External"/><Relationship Id="rId6" Type="http://schemas.openxmlformats.org/officeDocument/2006/relationships/hyperlink" Target="http://www.shutterstock.com/pic-243859654/stock-photo-old-compass-on-vintage-map-retro-stale.html?src=YkqCXcNfD-_yTiFJ48gYxQ-1-33" TargetMode="External"/><Relationship Id="rId11" Type="http://schemas.openxmlformats.org/officeDocument/2006/relationships/hyperlink" Target="http://www.shutterstock.com/pic-276362384/stock-photo-new-generation-of-d-printing-machine-printing-a-piece-of-plastic-for-use-in-small-spaces-office.html?src=LnRqtwDsd6m0JUoqSrkpMw-1-0" TargetMode="External"/><Relationship Id="rId5" Type="http://schemas.openxmlformats.org/officeDocument/2006/relationships/hyperlink" Target="http://www.shutterstock.com/pic-193613120/stock-photo-architectural-design-and-project-blueprints-drawings-filtered-image.html?src=WoZ_ABN-g6jjuNPGTFf8Rg-1-0" TargetMode="External"/><Relationship Id="rId15" Type="http://schemas.openxmlformats.org/officeDocument/2006/relationships/hyperlink" Target="http://www.shutterstock.com/pic-2173786/stock-photo-inside-of-a-watch-repair-focus-on-watch-parts.html?src=ZjQKDrQ3p36PS7cWFzzdqQ-1-92" TargetMode="External"/><Relationship Id="rId10" Type="http://schemas.openxmlformats.org/officeDocument/2006/relationships/hyperlink" Target="http://www.shutterstock.com/pic-276362384/stock-photo-new-generation-of-d-printing-machine-printing-a-piece-of-plastic-for-use-in-small-spaces-office.html?src=LnRqtwDsd6m0JUoqSrkpMw-1-0" TargetMode="External"/><Relationship Id="rId4" Type="http://schemas.openxmlformats.org/officeDocument/2006/relationships/hyperlink" Target="http://www.shutterstock.com/pic-193613120/stock-photo-architectural-design-and-project-blueprints-drawings-filtered-image.html?src=WoZ_ABN-g6jjuNPGTFf8Rg-1-0" TargetMode="External"/><Relationship Id="rId9" Type="http://schemas.openxmlformats.org/officeDocument/2006/relationships/hyperlink" Target="http://www.shutterstock.com/pic-150639596/stock-photo-blue-print-on-table.html?src=7Z0oR4yfAt4CUOMEEpwLLw-1-11" TargetMode="External"/><Relationship Id="rId14" Type="http://schemas.openxmlformats.org/officeDocument/2006/relationships/hyperlink" Target="http://www.shutterstock.com/pic-2173786/stock-photo-inside-of-a-watch-repair-focus-on-watch-parts.html?src=ZjQKDrQ3p36PS7cWFzzdqQ-1-9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29" activePane="bottomLeft" state="frozen"/>
      <selection pane="bottomLeft" activeCell="B32" sqref="B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10.1" customHeight="1" x14ac:dyDescent="0.25">
      <c r="A10" s="12" t="str">
        <f>IF(OR(B10&lt;&gt;"",J10&lt;&gt;""),"IMG01","")</f>
        <v>IMG01</v>
      </c>
      <c r="B10" s="78">
        <v>258920399</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MA_07_07_REC200_IMG01.jpg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0.1" customHeight="1" x14ac:dyDescent="0.25">
      <c r="A11" s="12" t="str">
        <f t="shared" ref="A11:A18" si="3">IF(OR(B11&lt;&gt;"",J11&lt;&gt;""),CONCATENATE(LEFT(A10,3),IF(MID(A10,4,2)+1&lt;10,CONCATENATE("0",MID(A10,4,2)+1))),"")</f>
        <v>IMG02</v>
      </c>
      <c r="B11" s="78">
        <v>297816347</v>
      </c>
      <c r="C11" s="20" t="str">
        <f t="shared" si="0"/>
        <v>Recurso F7</v>
      </c>
      <c r="D11" s="63" t="s">
        <v>190</v>
      </c>
      <c r="E11" s="63" t="s">
        <v>150</v>
      </c>
      <c r="F11" s="13" t="str">
        <f t="shared" ref="F11:F74" ca="1" si="4">IF(OR(B11&lt;&gt;"",J11&lt;&gt;""),CONCATENATE($C$7,"_",$A11,IF($G$4="Cuaderno de Estudio","_small",CONCATENATE(IF(I11="","","n"),IF(LEFT($G$5,1)="F",".jpg",".png")))),"")</f>
        <v>MA_07_07_REC200_IMG02.jpg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0.1" customHeight="1" x14ac:dyDescent="0.25">
      <c r="A12" s="12" t="str">
        <f t="shared" si="3"/>
        <v>IMG03</v>
      </c>
      <c r="B12" s="78">
        <v>136189091</v>
      </c>
      <c r="C12" s="20" t="str">
        <f t="shared" si="0"/>
        <v>Recurso F7</v>
      </c>
      <c r="D12" s="63" t="s">
        <v>190</v>
      </c>
      <c r="E12" s="63" t="s">
        <v>150</v>
      </c>
      <c r="F12" s="13" t="str">
        <f t="shared" ca="1" si="4"/>
        <v>MA_07_07_REC200_IMG03.jpg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10.1" customHeight="1" x14ac:dyDescent="0.25">
      <c r="A13" s="12" t="str">
        <f t="shared" si="3"/>
        <v>IMG04</v>
      </c>
      <c r="B13" s="62" t="s">
        <v>187</v>
      </c>
      <c r="C13" s="20" t="str">
        <f t="shared" si="0"/>
        <v>Recurso F7</v>
      </c>
      <c r="D13" s="63" t="s">
        <v>190</v>
      </c>
      <c r="E13" s="63" t="s">
        <v>150</v>
      </c>
      <c r="F13" s="13" t="str">
        <f t="shared" ca="1" si="4"/>
        <v>MA_07_07_REC200_IMG04.jpg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110.1" customHeight="1" x14ac:dyDescent="0.25">
      <c r="A14" s="12" t="str">
        <f t="shared" si="3"/>
        <v>IMG05</v>
      </c>
      <c r="B14" s="62" t="s">
        <v>187</v>
      </c>
      <c r="C14" s="20" t="str">
        <f t="shared" si="0"/>
        <v>Recurso F7</v>
      </c>
      <c r="D14" s="63" t="s">
        <v>190</v>
      </c>
      <c r="E14" s="63" t="s">
        <v>155</v>
      </c>
      <c r="F14" s="13" t="str">
        <f t="shared" ca="1" si="4"/>
        <v>MA_07_07_REC200_IMG05n.jpg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MA_07_07_REC200_IMG05a.jpg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191</v>
      </c>
      <c r="K14" s="64"/>
      <c r="O14" s="2" t="str">
        <f>'Definición técnica de imagenes'!A22</f>
        <v>F6</v>
      </c>
    </row>
    <row r="15" spans="1:16" s="11" customFormat="1" ht="110.1" customHeight="1" x14ac:dyDescent="0.25">
      <c r="A15" s="12" t="str">
        <f t="shared" si="3"/>
        <v>IMG06</v>
      </c>
      <c r="B15" s="78">
        <v>193613120</v>
      </c>
      <c r="C15" s="20" t="str">
        <f t="shared" si="0"/>
        <v>Recurso F7</v>
      </c>
      <c r="D15" s="63" t="s">
        <v>190</v>
      </c>
      <c r="E15" s="63" t="s">
        <v>150</v>
      </c>
      <c r="F15" s="13" t="str">
        <f t="shared" ca="1" si="4"/>
        <v>MA_07_07_REC200_IMG06.jpg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0.1" customHeight="1" x14ac:dyDescent="0.3">
      <c r="A16" s="12" t="str">
        <f t="shared" si="3"/>
        <v>IMG07</v>
      </c>
      <c r="B16" s="78">
        <v>193613120</v>
      </c>
      <c r="C16" s="20" t="str">
        <f t="shared" si="0"/>
        <v>Recurso F7</v>
      </c>
      <c r="D16" s="63" t="s">
        <v>190</v>
      </c>
      <c r="E16" s="63" t="s">
        <v>155</v>
      </c>
      <c r="F16" s="13" t="str">
        <f t="shared" ca="1" si="4"/>
        <v>MA_07_07_REC200_IMG07n.jpg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MA_07_07_REC200_IMG07a.jpg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10.1" customHeight="1" x14ac:dyDescent="0.25">
      <c r="A17" s="12" t="str">
        <f t="shared" si="3"/>
        <v>IMG08</v>
      </c>
      <c r="B17" s="78">
        <v>243859654</v>
      </c>
      <c r="C17" s="20" t="str">
        <f t="shared" si="0"/>
        <v>Recurso F7</v>
      </c>
      <c r="D17" s="63" t="s">
        <v>190</v>
      </c>
      <c r="E17" s="63" t="s">
        <v>150</v>
      </c>
      <c r="F17" s="13" t="str">
        <f t="shared" ca="1" si="4"/>
        <v>MA_07_07_REC200_IMG08.jpg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0.1" customHeight="1" x14ac:dyDescent="0.25">
      <c r="A18" s="12" t="str">
        <f t="shared" si="3"/>
        <v>IMG09</v>
      </c>
      <c r="B18" s="78">
        <v>243859654</v>
      </c>
      <c r="C18" s="20" t="str">
        <f t="shared" si="0"/>
        <v>Recurso F7</v>
      </c>
      <c r="D18" s="63" t="s">
        <v>190</v>
      </c>
      <c r="E18" s="63" t="s">
        <v>155</v>
      </c>
      <c r="F18" s="13" t="str">
        <f t="shared" ca="1" si="4"/>
        <v>MA_07_07_REC200_IMG09n.jpg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MA_07_07_REC200_IMG09a.jpg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10.1" customHeight="1" x14ac:dyDescent="0.3">
      <c r="A19" s="12" t="str">
        <f t="shared" ref="A19:A50" si="6">IF(OR(B19&lt;&gt;"",J19&lt;&gt;""),CONCATENATE(LEFT(A18,3),IF(MID(A18,4,2)+1&lt;10,CONCATENATE("0",MID(A18,4,2)+1),MID(A18,4,2)+1)),"")</f>
        <v>IMG10</v>
      </c>
      <c r="B19" s="78">
        <v>150639596</v>
      </c>
      <c r="C19" s="20" t="str">
        <f t="shared" si="0"/>
        <v>Recurso F7</v>
      </c>
      <c r="D19" s="63" t="s">
        <v>190</v>
      </c>
      <c r="E19" s="63" t="s">
        <v>150</v>
      </c>
      <c r="F19" s="13" t="str">
        <f t="shared" ca="1" si="4"/>
        <v>MA_07_07_REC200_IMG10.jpg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10.1" customHeight="1" x14ac:dyDescent="0.25">
      <c r="A20" s="12" t="str">
        <f t="shared" si="6"/>
        <v>IMG11</v>
      </c>
      <c r="B20" s="78">
        <v>150639596</v>
      </c>
      <c r="C20" s="20" t="str">
        <f t="shared" si="0"/>
        <v>Recurso F7</v>
      </c>
      <c r="D20" s="63" t="s">
        <v>190</v>
      </c>
      <c r="E20" s="63" t="s">
        <v>155</v>
      </c>
      <c r="F20" s="13" t="str">
        <f t="shared" ca="1" si="4"/>
        <v>MA_07_07_REC200_IMG11n.jpg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MA_07_07_REC200_IMG11a.jpg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ht="110.1" customHeight="1" x14ac:dyDescent="0.25">
      <c r="A21" s="12" t="str">
        <f t="shared" si="6"/>
        <v>IMG12</v>
      </c>
      <c r="B21" s="62" t="s">
        <v>187</v>
      </c>
      <c r="C21" s="20" t="str">
        <f t="shared" si="0"/>
        <v>Recurso F7</v>
      </c>
      <c r="D21" s="63" t="s">
        <v>190</v>
      </c>
      <c r="E21" s="63" t="s">
        <v>150</v>
      </c>
      <c r="F21" s="13" t="str">
        <f t="shared" ca="1" si="4"/>
        <v>MA_07_07_REC200_IMG12.jpg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192</v>
      </c>
      <c r="K21" s="66"/>
      <c r="O21" s="2" t="str">
        <f>'Definición técnica de imagenes'!A33</f>
        <v>F11</v>
      </c>
    </row>
    <row r="22" spans="1:15" s="11" customFormat="1" ht="110.1" customHeight="1" x14ac:dyDescent="0.25">
      <c r="A22" s="12" t="str">
        <f>IF(OR(B22&lt;&gt;"",J22&lt;&gt;""),CONCATENATE(LEFT(A21,3),IF(MID(A21,4,2)+1&lt;10,CONCATENATE("0",MID(A21,4,2)+1),MID(A21,4,2)+1)),"")</f>
        <v>IMG13</v>
      </c>
      <c r="B22" s="62" t="s">
        <v>187</v>
      </c>
      <c r="C22" s="20" t="str">
        <f>IF(OR(B22&lt;&gt;"",J22&lt;&gt;""),IF($G$4="Recurso",CONCATENATE($G$4," ",$G$5),$G$4),"")</f>
        <v>Recurso F7</v>
      </c>
      <c r="D22" s="63" t="s">
        <v>190</v>
      </c>
      <c r="E22" s="63" t="s">
        <v>155</v>
      </c>
      <c r="F22" s="13" t="str">
        <f ca="1">IF(OR(B22&lt;&gt;"",J22&lt;&gt;""),CONCATENATE($C$7,"_",$A22,IF($G$4="Cuaderno de Estudio","_small",CONCATENATE(IF(I22="","","n"),IF(LEFT($G$5,1)="F",".jpg",".png")))),"")</f>
        <v>MA_07_07_REC200_IMG13n.jpg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ca="1">IF(AND(I22&lt;&gt;"",I22&lt;&gt;0),IF(OR(B22&lt;&gt;"",J22&lt;&gt;""),CONCATENATE($C$7,"_",$A22,IF($G$4="Cuaderno de Estudio","_zoom",CONCATENATE("a",IF(LEFT($G$5,1)="F",".jpg",".png")))),""),"")</f>
        <v>MA_07_07_REC200_IMG13a.jpg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6" t="s">
        <v>192</v>
      </c>
      <c r="K22" s="69"/>
      <c r="O22" s="2" t="str">
        <f>'Definición técnica de imagenes'!A34</f>
        <v>F12</v>
      </c>
    </row>
    <row r="23" spans="1:15" s="11" customFormat="1" ht="110.1" customHeight="1" x14ac:dyDescent="0.25">
      <c r="A23" s="12" t="str">
        <f t="shared" si="6"/>
        <v>IMG14</v>
      </c>
      <c r="B23" s="78">
        <v>276362384</v>
      </c>
      <c r="C23" s="20" t="str">
        <f t="shared" si="0"/>
        <v>Recurso F7</v>
      </c>
      <c r="D23" s="63" t="s">
        <v>190</v>
      </c>
      <c r="E23" s="63" t="s">
        <v>150</v>
      </c>
      <c r="F23" s="13" t="str">
        <f t="shared" ca="1" si="4"/>
        <v>MA_07_07_REC200_IMG14.jpg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10.1" customHeight="1" x14ac:dyDescent="0.25">
      <c r="A24" s="12" t="str">
        <f t="shared" si="6"/>
        <v>IMG15</v>
      </c>
      <c r="B24" s="78">
        <v>276362384</v>
      </c>
      <c r="C24" s="20" t="str">
        <f t="shared" si="0"/>
        <v>Recurso F7</v>
      </c>
      <c r="D24" s="63" t="s">
        <v>190</v>
      </c>
      <c r="E24" s="63" t="s">
        <v>155</v>
      </c>
      <c r="F24" s="13" t="str">
        <f t="shared" ca="1" si="4"/>
        <v>MA_07_07_REC200_IMG15n.jpg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MA_07_07_REC200_IMG15a.jpg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c r="O24" s="2" t="str">
        <f>'Definición técnica de imagenes'!A37</f>
        <v>F13B</v>
      </c>
    </row>
    <row r="25" spans="1:15" s="11" customFormat="1" ht="110.1" customHeight="1" x14ac:dyDescent="0.25">
      <c r="A25" s="12" t="str">
        <f t="shared" si="6"/>
        <v>IMG16</v>
      </c>
      <c r="B25" s="62" t="s">
        <v>187</v>
      </c>
      <c r="C25" s="20" t="str">
        <f t="shared" si="0"/>
        <v>Recurso F7</v>
      </c>
      <c r="D25" s="63" t="s">
        <v>190</v>
      </c>
      <c r="E25" s="63" t="s">
        <v>150</v>
      </c>
      <c r="F25" s="13" t="str">
        <f t="shared" ca="1" si="4"/>
        <v>MA_07_07_REC200_IMG16.jpg</v>
      </c>
      <c r="G25" s="13" t="str">
        <f ca="1">IF($F25&lt;&gt;"",IF($G$4="Recurso",VLOOKUP($E25,OFFSET('Definición técnica de imagenes'!$A$1,MATCH($G$5,'Definición técnica de imagenes'!$A$1:$A$104,0)-1,1,COUNTIF('Definición técnica de imagenes'!$A$3:$A$102,$G$5),5),5,FALSE),'Definición técnica de imagenes'!$F$16),"")</f>
        <v>350 x 230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193</v>
      </c>
      <c r="K25" s="64"/>
    </row>
    <row r="26" spans="1:15" s="11" customFormat="1" ht="110.1" customHeight="1" x14ac:dyDescent="0.25">
      <c r="A26" s="12" t="str">
        <f t="shared" si="6"/>
        <v>IMG17</v>
      </c>
      <c r="B26" s="62" t="s">
        <v>187</v>
      </c>
      <c r="C26" s="20" t="str">
        <f t="shared" si="0"/>
        <v>Recurso F7</v>
      </c>
      <c r="D26" s="63" t="s">
        <v>190</v>
      </c>
      <c r="E26" s="63" t="s">
        <v>155</v>
      </c>
      <c r="F26" s="13" t="str">
        <f t="shared" ca="1" si="4"/>
        <v>MA_07_07_REC200_IMG17n.jpg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MA_07_07_REC200_IMG17a.jpg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193</v>
      </c>
      <c r="K26" s="64"/>
    </row>
    <row r="27" spans="1:15" s="11" customFormat="1" ht="110.1" customHeight="1" x14ac:dyDescent="0.25">
      <c r="A27" s="12" t="str">
        <f t="shared" si="6"/>
        <v>IMG18</v>
      </c>
      <c r="B27" s="78">
        <v>227586478</v>
      </c>
      <c r="C27" s="20" t="str">
        <f t="shared" si="0"/>
        <v>Recurso F7</v>
      </c>
      <c r="D27" s="63" t="s">
        <v>190</v>
      </c>
      <c r="E27" s="63" t="s">
        <v>150</v>
      </c>
      <c r="F27" s="13" t="str">
        <f t="shared" ca="1" si="4"/>
        <v>MA_07_07_REC200_IMG18.jpg</v>
      </c>
      <c r="G27" s="13" t="str">
        <f ca="1">IF($F27&lt;&gt;"",IF($G$4="Recurso",VLOOKUP($E27,OFFSET('Definición técnica de imagenes'!$A$1,MATCH($G$5,'Definición técnica de imagenes'!$A$1:$A$104,0)-1,1,COUNTIF('Definición técnica de imagenes'!$A$3:$A$102,$G$5),5),5,FALSE),'Definición técnica de imagenes'!$F$16),"")</f>
        <v>350 x 230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10.1" customHeight="1" x14ac:dyDescent="0.25">
      <c r="A28" s="12" t="str">
        <f t="shared" si="6"/>
        <v>IMG19</v>
      </c>
      <c r="B28" s="78">
        <v>227586478</v>
      </c>
      <c r="C28" s="20" t="str">
        <f t="shared" si="0"/>
        <v>Recurso F7</v>
      </c>
      <c r="D28" s="63" t="s">
        <v>190</v>
      </c>
      <c r="E28" s="63" t="s">
        <v>155</v>
      </c>
      <c r="F28" s="13" t="str">
        <f t="shared" ca="1" si="4"/>
        <v>MA_07_07_REC200_IMG19n.jpg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MA_07_07_REC200_IMG19a.jpg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row>
    <row r="29" spans="1:15" s="11" customFormat="1" ht="110.1" customHeight="1" x14ac:dyDescent="0.25">
      <c r="A29" s="12" t="str">
        <f t="shared" si="6"/>
        <v>IMG20</v>
      </c>
      <c r="B29" s="78">
        <v>2173786</v>
      </c>
      <c r="C29" s="20" t="str">
        <f t="shared" si="0"/>
        <v>Recurso F7</v>
      </c>
      <c r="D29" s="63" t="s">
        <v>190</v>
      </c>
      <c r="E29" s="63" t="s">
        <v>150</v>
      </c>
      <c r="F29" s="13" t="str">
        <f t="shared" ca="1" si="4"/>
        <v>MA_07_07_REC200_IMG20.jpg</v>
      </c>
      <c r="G29" s="13" t="str">
        <f ca="1">IF($F29&lt;&gt;"",IF($G$4="Recurso",VLOOKUP($E29,OFFSET('Definición técnica de imagenes'!$A$1,MATCH($G$5,'Definición técnica de imagenes'!$A$1:$A$104,0)-1,1,COUNTIF('Definición técnica de imagenes'!$A$3:$A$102,$G$5),5),5,FALSE),'Definición técnica de imagenes'!$F$16),"")</f>
        <v>350 x 230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10.1" customHeight="1" x14ac:dyDescent="0.25">
      <c r="A30" s="12" t="str">
        <f t="shared" si="6"/>
        <v>IMG21</v>
      </c>
      <c r="B30" s="78">
        <v>2173786</v>
      </c>
      <c r="C30" s="20" t="str">
        <f t="shared" si="0"/>
        <v>Recurso F7</v>
      </c>
      <c r="D30" s="63" t="s">
        <v>190</v>
      </c>
      <c r="E30" s="63" t="s">
        <v>155</v>
      </c>
      <c r="F30" s="13" t="str">
        <f t="shared" ca="1" si="4"/>
        <v>MA_07_07_REC200_IMG21n.jpg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MA_07_07_REC200_IMG21a.jpg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row>
    <row r="31" spans="1:15" s="11" customFormat="1" ht="110.1" customHeight="1" x14ac:dyDescent="0.25">
      <c r="A31" s="12" t="str">
        <f t="shared" si="6"/>
        <v>IMG22</v>
      </c>
      <c r="B31" s="78">
        <v>58216498</v>
      </c>
      <c r="C31" s="20" t="str">
        <f t="shared" si="0"/>
        <v>Recurso F7</v>
      </c>
      <c r="D31" s="63" t="s">
        <v>190</v>
      </c>
      <c r="E31" s="63" t="s">
        <v>150</v>
      </c>
      <c r="F31" s="13" t="str">
        <f t="shared" ca="1" si="4"/>
        <v>MA_07_07_REC200_IMG22.jpg</v>
      </c>
      <c r="G31" s="13" t="str">
        <f ca="1">IF($F31&lt;&gt;"",IF($G$4="Recurso",VLOOKUP($E31,OFFSET('Definición técnica de imagenes'!$A$1,MATCH($G$5,'Definición técnica de imagenes'!$A$1:$A$104,0)-1,1,COUNTIF('Definición técnica de imagenes'!$A$3:$A$102,$G$5),5),5,FALSE),'Definición técnica de imagenes'!$F$16),"")</f>
        <v>350 x 230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0.1" customHeight="1" x14ac:dyDescent="0.25">
      <c r="A32" s="12" t="str">
        <f>IF(OR(B32&lt;&gt;"",J32&lt;&gt;""),CONCATENATE(LEFT(A31,3),IF(MID(A31,4,2)+1&lt;10,CONCATENATE("0",MID(A31,4,2)+1),MID(A31,4,2)+1)),"")</f>
        <v>IMG23</v>
      </c>
      <c r="B32" s="78">
        <v>58216498</v>
      </c>
      <c r="C32" s="20" t="str">
        <f>IF(OR(B32&lt;&gt;"",J32&lt;&gt;""),IF($G$4="Recurso",CONCATENATE($G$4," ",$G$5),$G$4),"")</f>
        <v>Recurso F7</v>
      </c>
      <c r="D32" s="63" t="s">
        <v>190</v>
      </c>
      <c r="E32" s="63" t="s">
        <v>155</v>
      </c>
      <c r="F32" s="13" t="str">
        <f ca="1">IF(OR(B32&lt;&gt;"",J32&lt;&gt;""),CONCATENATE($C$7,"_",$A32,IF($G$4="Cuaderno de Estudio","_small",CONCATENATE(IF(I32="","","n"),IF(LEFT($G$5,1)="F",".jpg",".png")))),"")</f>
        <v>MA_07_07_REC200_IMG23n.jpg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ca="1">IF(AND(I32&lt;&gt;"",I32&lt;&gt;0),IF(OR(B32&lt;&gt;"",J32&lt;&gt;""),CONCATENATE($C$7,"_",$A32,IF($G$4="Cuaderno de Estudio","_zoom",CONCATENATE("a",IF(LEFT($G$5,1)="F",".jpg",".png")))),""),"")</f>
        <v>MA_07_07_REC200_IMG23a.jpg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58920399/stock-photo-travel-concept-tourist-taking-photo-of-eiffel-tower-in-paris-from-trocadero-on-mobile-gadget.html?src=twkQCclZIJNt__GS0f58tQ-1-7"/>
    <hyperlink ref="B11" r:id="rId2" display="http://www.shutterstock.com/pic-297816347/stock-photo-create-yourself-your-future-destiny-image-career-concept-attractive-young-woman-drawing-a.html?src=Xk857k1eySLElAQdq-aitw-1-7"/>
    <hyperlink ref="B12" r:id="rId3" display="http://www.shutterstock.com/pic-136189091/stock-vector-ants-with-a-magnifying-glass.html?src=1-93f21k-Rupd0FwpYhclw-4-73"/>
    <hyperlink ref="B15" r:id="rId4" display="http://www.shutterstock.com/pic-193613120/stock-photo-architectural-design-and-project-blueprints-drawings-filtered-image.html?src=WoZ_ABN-g6jjuNPGTFf8Rg-1-0"/>
    <hyperlink ref="B16" r:id="rId5" display="http://www.shutterstock.com/pic-193613120/stock-photo-architectural-design-and-project-blueprints-drawings-filtered-image.html?src=WoZ_ABN-g6jjuNPGTFf8Rg-1-0"/>
    <hyperlink ref="B17" r:id="rId6" display="http://www.shutterstock.com/pic-243859654/stock-photo-old-compass-on-vintage-map-retro-stale.html?src=YkqCXcNfD-_yTiFJ48gYxQ-1-33"/>
    <hyperlink ref="B18" r:id="rId7" display="http://www.shutterstock.com/pic-243859654/stock-photo-old-compass-on-vintage-map-retro-stale.html?src=YkqCXcNfD-_yTiFJ48gYxQ-1-33"/>
    <hyperlink ref="B19" r:id="rId8" display="http://www.shutterstock.com/pic-150639596/stock-photo-blue-print-on-table.html?src=7Z0oR4yfAt4CUOMEEpwLLw-1-11"/>
    <hyperlink ref="B20" r:id="rId9" display="http://www.shutterstock.com/pic-150639596/stock-photo-blue-print-on-table.html?src=7Z0oR4yfAt4CUOMEEpwLLw-1-11"/>
    <hyperlink ref="B23" r:id="rId10" display="http://www.shutterstock.com/pic-276362384/stock-photo-new-generation-of-d-printing-machine-printing-a-piece-of-plastic-for-use-in-small-spaces-office.html?src=LnRqtwDsd6m0JUoqSrkpMw-1-0"/>
    <hyperlink ref="B24" r:id="rId11" display="http://www.shutterstock.com/pic-276362384/stock-photo-new-generation-of-d-printing-machine-printing-a-piece-of-plastic-for-use-in-small-spaces-office.html?src=LnRqtwDsd6m0JUoqSrkpMw-1-0"/>
    <hyperlink ref="B27" r:id="rId12" display="http://www.shutterstock.com/pic-227586478/stock-photo-circuit-board-with-electronic-components.html?src=yRwpxFVUQ16I5fmKyjzPSw-1-18"/>
    <hyperlink ref="B28" r:id="rId13" display="http://www.shutterstock.com/pic-227586478/stock-photo-circuit-board-with-electronic-components.html?src=yRwpxFVUQ16I5fmKyjzPSw-1-18"/>
    <hyperlink ref="B29" r:id="rId14" display="http://www.shutterstock.com/pic-2173786/stock-photo-inside-of-a-watch-repair-focus-on-watch-parts.html?src=ZjQKDrQ3p36PS7cWFzzdqQ-1-92"/>
    <hyperlink ref="B30" r:id="rId15" display="http://www.shutterstock.com/pic-2173786/stock-photo-inside-of-a-watch-repair-focus-on-watch-parts.html?src=ZjQKDrQ3p36PS7cWFzzdqQ-1-92"/>
    <hyperlink ref="B31" r:id="rId16" display="http://www.shutterstock.com/pic-58216498/stock-photo-blank-billboard-against-blue-sky-put-your-own-text-here.html?src=pp-photo-10001449-NnGS1PjRU83y1CBdy6mMyw-2"/>
    <hyperlink ref="B32" r:id="rId17" display="http://www.shutterstock.com/pic-58216498/stock-photo-blank-billboard-against-blue-sky-put-your-own-text-here.html?src=pp-photo-10001449-NnGS1PjRU83y1CBdy6mMyw-2"/>
  </hyperlinks>
  <pageMargins left="0.75" right="0.75" top="1" bottom="1" header="0.5" footer="0.5"/>
  <pageSetup orientation="portrait" horizontalDpi="4294967292" verticalDpi="4294967292"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Jorge Alexander</cp:lastModifiedBy>
  <dcterms:created xsi:type="dcterms:W3CDTF">2014-07-01T23:43:25Z</dcterms:created>
  <dcterms:modified xsi:type="dcterms:W3CDTF">2016-02-15T18:58:36Z</dcterms:modified>
</cp:coreProperties>
</file>