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H26" i="1"/>
  <c r="H25" i="1"/>
  <c r="H24" i="1"/>
  <c r="H23" i="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F25" i="1" s="1"/>
  <c r="G25" i="1" s="1"/>
  <c r="A26" i="1" l="1"/>
  <c r="F26" i="1" s="1"/>
  <c r="G26" i="1" s="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<sst xmlns="http://schemas.openxmlformats.org/spreadsheetml/2006/main" count="429" uniqueCount="207">
  <si>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</si>
  <si>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</si>
  <si>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</si>
  <si>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</si>
  <si>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</si>
  <si>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</si>
  <si>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</si>
  <si>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</si>
  <si>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</si>
  <si>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</si>
  <si>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</si>
  <si>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</si>
  <si>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</si>
  <si>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</si>
  <si>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</si>
  <si>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</si>
  <si>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</si>
  <si>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</si>
  <si>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</si>
  <si>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</si>
  <si>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</si>
  <si>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</si>
  <si>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</si>
  <si>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</si>
  <si>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</si>
  <si>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</si>
  <si>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</si>
  <si>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</si>
  <si>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</si>
  <si>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</si>
  <si>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</si>
  <si>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</si>
  <si>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</si>
  <si>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</si>
  <si>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</si>
  <si>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</si>
  <si>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</si>
  <si>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</si>
  <si>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</si>
  <si>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</si>
  <si>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</si>
  <si>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</si>
  <si>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</si>
  <si>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</si>
  <si>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</si>
  <si>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</si>
  <si>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</si>
  <si>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</si>
  <si>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</si>
  <si>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</si>
  <si>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</si>
  <si>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</si>
  <si>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</si>
  <si>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</si>
  <si>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</si>
  <si>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</si>
  <si>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</si>
  <si>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</si>
  <si>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</si>
  <si>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</si>
  <si>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</si>
  <si>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</si>
  <si>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</si>
  <si>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</si>
  <si>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</si>
  <si>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</si>
  <si>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</si>
  <si>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</si>
  <si>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</si>
  <si>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</si>
  <si>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</si>
  <si>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</si>
  <si>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</si>
  <si>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</si>
  <si>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</si>
  <si>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</si>
  <si>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</si>
  <si>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</si>
  <si>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</si>
  <si>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</si>
  <si>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</si>
  <si>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</si>
  <si>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</si>
  <si>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</si>
  <si>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</si>
  <si>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</si>
  <si>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</si>
  <si>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</si>
  <si>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</si>
  <si>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</si>
  <si>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</si>
  <si>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</si>
  <si>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</si>
  <si>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</si>
  <si>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</si>
  <si>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</si>
  <si>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</si>
  <si>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</si>
  <si>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</si>
  <si>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</si>
  <si>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</si>
  <si>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</si>
  <si>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</si>
  <si>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</si>
  <si>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</si>
  <si>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</si>
  <si>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</si>
  <si>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</si>
  <si>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</si>
  <si>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</si>
  <si>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</si>
  <si>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</si>
  <si>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</si>
  <si>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</si>
  <si>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</si>
  <si>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</si>
  <si>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</si>
  <si>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</si>
  <si>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</si>
  <si>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</si>
  <si>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</si>
  <si>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</si>
  <si>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</si>
  <si>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</si>
  <si>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</si>
  <si>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</si>
  <si>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</si>
  <si>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</si>
  <si>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</si>
  <si>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</si>
  <si>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</si>
  <si>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</si>
  <si>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</si>
  <si>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</si>
  <si>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</si>
  <si>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</si>
  <si>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</si>
  <si>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</si>
  <si>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</si>
  <si>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</si>
  <si>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</si>
  <si>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</si>
  <si>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</si>
  <si>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</si>
  <si>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</si>
  <si>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</si>
  <si>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</si>
  <si>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</si>
  <si>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</si>
  <si>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</si>
  <si>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</si>
  <si>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</si>
  <si>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</si>
  <si>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</si>
  <si>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</si>
  <si>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</si>
  <si>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</si>
  <si>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</si>
  <si>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</si>
  <si>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</si>
  <si>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</si>
  <si>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</si>
  <si>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</si>
  <si>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</si>
  <si>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</si>
  <si>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</si>
  <si>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</si>
  <si>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</si>
  <si>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</si>
  <si>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</si>
  <si>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</si>
  <si>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</si>
  <si>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</si>
  <si>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</si>
  <si>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</si>
  <si>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</si>
  <si>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</si>
  <si>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</si>
  <si>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</si>
  <si>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</si>
  <si>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</si>
  <si>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</si>
  <si>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</si>
  <si>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</si>
  <si>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</si>
  <si>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</si>
  <si>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</si>
  <si>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área de polígonos</t>
  </si>
  <si>
    <t>MA_07_11_REC250</t>
  </si>
  <si>
    <t>Paralelogramos, ficha dos.</t>
  </si>
  <si>
    <t>Ficha tres. Trapecios</t>
  </si>
  <si>
    <t>Ficha cuatro. Trapezoides</t>
  </si>
  <si>
    <t>Ficha cinco. Triángulos</t>
  </si>
  <si>
    <t>Ficha siete. Polígonos regulares</t>
  </si>
  <si>
    <t>Ficha seis. Triángulos 2</t>
  </si>
  <si>
    <t>Selección uno. Área Rombo</t>
  </si>
  <si>
    <t>Selección dos. Rectángulo</t>
  </si>
  <si>
    <t>Selección tres. Cuadrado</t>
  </si>
  <si>
    <t>Selección cuatro. Romboide</t>
  </si>
  <si>
    <t>Selección cinco. Triángulo</t>
  </si>
  <si>
    <t>Selección seis. Trapecio</t>
  </si>
  <si>
    <t>Selección siete. Polígono regular</t>
  </si>
  <si>
    <t>Ilustración</t>
  </si>
  <si>
    <t>ver observaciones</t>
  </si>
  <si>
    <t>polígono irregular</t>
  </si>
  <si>
    <t>división de un polígono irregular</t>
  </si>
  <si>
    <t>para ficha alumno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</si>
</sst>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10</xdr:col>
      <xdr:colOff>409575</xdr:colOff>
      <xdr:row>9</xdr:row>
      <xdr:rowOff>38100</xdr:rowOff>
    </xdr:from>
    <xdr:to>
      <xdr:col>10</xdr:col>
      <xdr:colOff>3015289</xdr:colOff>
      <xdr:row>9</xdr:row>
      <xdr:rowOff>1804282</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73525" y="2171700"/>
          <a:ext cx="2605714" cy="17661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857250</xdr:colOff>
      <xdr:row>10</xdr:row>
      <xdr:rowOff>104776</xdr:rowOff>
    </xdr:from>
    <xdr:to>
      <xdr:col>10</xdr:col>
      <xdr:colOff>3243596</xdr:colOff>
      <xdr:row>10</xdr:row>
      <xdr:rowOff>1867147</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21200" y="4114801"/>
          <a:ext cx="2386346" cy="1762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742951</xdr:colOff>
      <xdr:row>11</xdr:row>
      <xdr:rowOff>142875</xdr:rowOff>
    </xdr:from>
    <xdr:to>
      <xdr:col>10</xdr:col>
      <xdr:colOff>3086428</xdr:colOff>
      <xdr:row>11</xdr:row>
      <xdr:rowOff>1914773</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106901" y="6086475"/>
          <a:ext cx="2343477" cy="17718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847725</xdr:colOff>
      <xdr:row>12</xdr:row>
      <xdr:rowOff>28576</xdr:rowOff>
    </xdr:from>
    <xdr:to>
      <xdr:col>10</xdr:col>
      <xdr:colOff>3453176</xdr:colOff>
      <xdr:row>12</xdr:row>
      <xdr:rowOff>1667105</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211675" y="8039101"/>
          <a:ext cx="2605451" cy="1638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638176</xdr:colOff>
      <xdr:row>13</xdr:row>
      <xdr:rowOff>47626</xdr:rowOff>
    </xdr:from>
    <xdr:to>
      <xdr:col>10</xdr:col>
      <xdr:colOff>2914367</xdr:colOff>
      <xdr:row>13</xdr:row>
      <xdr:rowOff>1905260</xdr:rowOff>
    </xdr:to>
    <xdr:pic>
      <xdr:nvPicPr>
        <xdr:cNvPr id="6" name="Imagen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002126" y="9896476"/>
          <a:ext cx="2276191" cy="1857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85725</xdr:colOff>
      <xdr:row>14</xdr:row>
      <xdr:rowOff>123825</xdr:rowOff>
    </xdr:from>
    <xdr:to>
      <xdr:col>10</xdr:col>
      <xdr:colOff>3909593</xdr:colOff>
      <xdr:row>14</xdr:row>
      <xdr:rowOff>1718533</xdr:rowOff>
    </xdr:to>
    <xdr:pic>
      <xdr:nvPicPr>
        <xdr:cNvPr id="7" name="Imagen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449675" y="12001500"/>
          <a:ext cx="3823868" cy="15947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1066801</xdr:colOff>
      <xdr:row>15</xdr:row>
      <xdr:rowOff>95250</xdr:rowOff>
    </xdr:from>
    <xdr:to>
      <xdr:col>10</xdr:col>
      <xdr:colOff>2610066</xdr:colOff>
      <xdr:row>15</xdr:row>
      <xdr:rowOff>2004326</xdr:rowOff>
    </xdr:to>
    <xdr:pic>
      <xdr:nvPicPr>
        <xdr:cNvPr id="8" name="Imagen 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1" y="13877925"/>
          <a:ext cx="1543265" cy="1909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504825</xdr:colOff>
      <xdr:row>16</xdr:row>
      <xdr:rowOff>104775</xdr:rowOff>
    </xdr:from>
    <xdr:to>
      <xdr:col>10</xdr:col>
      <xdr:colOff>3419475</xdr:colOff>
      <xdr:row>16</xdr:row>
      <xdr:rowOff>1990725</xdr:rowOff>
    </xdr:to>
    <xdr:pic>
      <xdr:nvPicPr>
        <xdr:cNvPr id="9" name="Imagen 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68775" y="16011525"/>
          <a:ext cx="2914650" cy="188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1238250</xdr:colOff>
      <xdr:row>17</xdr:row>
      <xdr:rowOff>85725</xdr:rowOff>
    </xdr:from>
    <xdr:to>
      <xdr:col>10</xdr:col>
      <xdr:colOff>2594800</xdr:colOff>
      <xdr:row>17</xdr:row>
      <xdr:rowOff>2104772</xdr:rowOff>
    </xdr:to>
    <xdr:pic>
      <xdr:nvPicPr>
        <xdr:cNvPr id="10" name="Imagen 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602200" y="18135600"/>
          <a:ext cx="1356550" cy="20190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1171575</xdr:colOff>
      <xdr:row>18</xdr:row>
      <xdr:rowOff>85725</xdr:rowOff>
    </xdr:from>
    <xdr:to>
      <xdr:col>10</xdr:col>
      <xdr:colOff>2800350</xdr:colOff>
      <xdr:row>18</xdr:row>
      <xdr:rowOff>1733550</xdr:rowOff>
    </xdr:to>
    <xdr:pic>
      <xdr:nvPicPr>
        <xdr:cNvPr id="11" name="Imagen 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7535525" y="20316825"/>
          <a:ext cx="1628775" cy="1647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485775</xdr:colOff>
      <xdr:row>19</xdr:row>
      <xdr:rowOff>85725</xdr:rowOff>
    </xdr:from>
    <xdr:to>
      <xdr:col>10</xdr:col>
      <xdr:colOff>3667125</xdr:colOff>
      <xdr:row>19</xdr:row>
      <xdr:rowOff>1495425</xdr:rowOff>
    </xdr:to>
    <xdr:pic>
      <xdr:nvPicPr>
        <xdr:cNvPr id="12" name="Imagen 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849725" y="22231350"/>
          <a:ext cx="3181350" cy="140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161925</xdr:colOff>
      <xdr:row>20</xdr:row>
      <xdr:rowOff>104775</xdr:rowOff>
    </xdr:from>
    <xdr:to>
      <xdr:col>10</xdr:col>
      <xdr:colOff>3895725</xdr:colOff>
      <xdr:row>20</xdr:row>
      <xdr:rowOff>1609725</xdr:rowOff>
    </xdr:to>
    <xdr:pic>
      <xdr:nvPicPr>
        <xdr:cNvPr id="13" name="Imagen 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525875" y="23860125"/>
          <a:ext cx="3733800"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933450</xdr:colOff>
      <xdr:row>21</xdr:row>
      <xdr:rowOff>57150</xdr:rowOff>
    </xdr:from>
    <xdr:to>
      <xdr:col>10</xdr:col>
      <xdr:colOff>3048000</xdr:colOff>
      <xdr:row>21</xdr:row>
      <xdr:rowOff>1771650</xdr:rowOff>
    </xdr:to>
    <xdr:pic>
      <xdr:nvPicPr>
        <xdr:cNvPr id="14" name="Imagen 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7297400" y="25650825"/>
          <a:ext cx="2114550"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1028700</xdr:colOff>
      <xdr:row>22</xdr:row>
      <xdr:rowOff>180975</xdr:rowOff>
    </xdr:from>
    <xdr:to>
      <xdr:col>10</xdr:col>
      <xdr:colOff>2702986</xdr:colOff>
      <xdr:row>22</xdr:row>
      <xdr:rowOff>1872851</xdr:rowOff>
    </xdr:to>
    <xdr:pic>
      <xdr:nvPicPr>
        <xdr:cNvPr id="15" name="Imagen 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7392650" y="27689175"/>
          <a:ext cx="1674286" cy="16918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993322</xdr:colOff>
      <xdr:row>23</xdr:row>
      <xdr:rowOff>284943</xdr:rowOff>
    </xdr:from>
    <xdr:to>
      <xdr:col>10</xdr:col>
      <xdr:colOff>3009899</xdr:colOff>
      <xdr:row>23</xdr:row>
      <xdr:rowOff>1821996</xdr:rowOff>
    </xdr:to>
    <xdr:pic>
      <xdr:nvPicPr>
        <xdr:cNvPr id="16" name="Imagen 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7362715" y="29703586"/>
          <a:ext cx="2016577" cy="15370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625928</xdr:colOff>
      <xdr:row>24</xdr:row>
      <xdr:rowOff>312964</xdr:rowOff>
    </xdr:from>
    <xdr:to>
      <xdr:col>10</xdr:col>
      <xdr:colOff>3599088</xdr:colOff>
      <xdr:row>24</xdr:row>
      <xdr:rowOff>2149785</xdr:rowOff>
    </xdr:to>
    <xdr:pic>
      <xdr:nvPicPr>
        <xdr:cNvPr id="18" name="Imagen 17"/>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6995321" y="31840714"/>
          <a:ext cx="2973160" cy="1836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176893</xdr:colOff>
      <xdr:row>25</xdr:row>
      <xdr:rowOff>204107</xdr:rowOff>
    </xdr:from>
    <xdr:to>
      <xdr:col>15</xdr:col>
      <xdr:colOff>662668</xdr:colOff>
      <xdr:row>25</xdr:row>
      <xdr:rowOff>2375807</xdr:rowOff>
    </xdr:to>
    <xdr:pic>
      <xdr:nvPicPr>
        <xdr:cNvPr id="19" name="Imagen 18" descr="http://greco2.centroeditor.es/Guiones_fs/MA_07_11_CO/Recurso250/Imagen%20ficha.pn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546286" y="34099500"/>
          <a:ext cx="4445453" cy="2171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70" zoomScaleNormal="70" zoomScalePageLayoutView="140" workbookViewId="0">
      <pane ySplit="9" topLeftCell="A16" activePane="bottomLeft" state="frozen"/>
      <selection pane="bottomLeft" activeCell="E25" sqref="E25:E2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2"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42338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141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F10B</v>
      </c>
      <c r="F9" s="57" t="s">
        <v>61</v>
      </c>
      <c r="G9" s="57" t="s">
        <v>59</v>
      </c>
      <c r="H9" s="57" t="s">
        <v>60</v>
      </c>
      <c r="I9" s="57" t="s">
        <v>114</v>
      </c>
      <c r="J9" s="18" t="s">
        <v>6</v>
      </c>
      <c r="K9" s="19" t="s">
        <v>7</v>
      </c>
      <c r="O9" s="2" t="str">
        <f>'Definición técnica de imagenes'!A11</f>
        <v>M10B</v>
      </c>
    </row>
    <row r="10" spans="1:16" s="11" customFormat="1" ht="147.75" customHeight="1" x14ac:dyDescent="0.25">
      <c r="A10" s="12" t="str">
        <f>IF(OR(B10&lt;&gt;"",J10&lt;&gt;""),"IMG01","")</f>
        <v>IMG01</v>
      </c>
      <c r="B10" s="62" t="s">
        <v>203</v>
      </c>
      <c r="C10" s="20" t="str">
        <f t="shared" ref="C10:C41" si="0">IF(OR(B10&lt;&gt;"",J10&lt;&gt;""),IF($G$4="Recurso",CONCATENATE($G$4," ",$G$5),$G$4),"")</f>
        <v>Recurso F10B</v>
      </c>
      <c r="D10" s="63" t="s">
        <v>202</v>
      </c>
      <c r="E10" s="63" t="s">
        <v>155</v>
      </c>
      <c r="F10" s="13" t="str">
        <f t="shared" ref="F10" ca="1" si="1">IF(OR(B10&lt;&gt;"",J10&lt;&gt;""),CONCATENATE($C$7,"_",$A10,IF($G$4="Cuaderno de Estudio","_small",CONCATENATE(IF(I10="","","n"),IF(LEFT($G$5,1)="F",".jpg",".png")))),"")</f>
        <v>MA_07_11_REC250_IMG01.jpg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52.25" customHeight="1" x14ac:dyDescent="0.25">
      <c r="A11" s="12" t="str">
        <f t="shared" ref="A11:A18" si="3">IF(OR(B11&lt;&gt;"",J11&lt;&gt;""),CONCATENATE(LEFT(A10,3),IF(MID(A10,4,2)+1&lt;10,CONCATENATE("0",MID(A10,4,2)+1))),"")</f>
        <v>IMG02</v>
      </c>
      <c r="B11" s="62" t="s">
        <v>203</v>
      </c>
      <c r="C11" s="20" t="str">
        <f t="shared" si="0"/>
        <v>Recurso F10B</v>
      </c>
      <c r="D11" s="63" t="s">
        <v>202</v>
      </c>
      <c r="E11" s="63" t="s">
        <v>155</v>
      </c>
      <c r="F11" s="13" t="str">
        <f t="shared" ref="F11:F74" ca="1" si="4">IF(OR(B11&lt;&gt;"",J11&lt;&gt;""),CONCATENATE($C$7,"_",$A11,IF($G$4="Cuaderno de Estudio","_small",CONCATENATE(IF(I11="","","n"),IF(LEFT($G$5,1)="F",".jpg",".png")))),"")</f>
        <v>MA_07_11_REC250_IMG02.jpg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189</v>
      </c>
      <c r="K11" s="65"/>
      <c r="O11" s="2" t="str">
        <f>'Definición técnica de imagenes'!A13</f>
        <v>M101</v>
      </c>
    </row>
    <row r="12" spans="1:16" s="11" customFormat="1" ht="162.75" customHeight="1" x14ac:dyDescent="0.25">
      <c r="A12" s="12" t="str">
        <f t="shared" si="3"/>
        <v>IMG03</v>
      </c>
      <c r="B12" s="62" t="s">
        <v>203</v>
      </c>
      <c r="C12" s="20" t="str">
        <f t="shared" si="0"/>
        <v>Recurso F10B</v>
      </c>
      <c r="D12" s="63" t="s">
        <v>202</v>
      </c>
      <c r="E12" s="63" t="s">
        <v>155</v>
      </c>
      <c r="F12" s="13" t="str">
        <f t="shared" ca="1" si="4"/>
        <v>MA_07_11_REC250_IMG03.jpg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190</v>
      </c>
      <c r="K12" s="64"/>
      <c r="O12" s="2" t="str">
        <f>'Definición técnica de imagenes'!A18</f>
        <v>Diaporama F1</v>
      </c>
    </row>
    <row r="13" spans="1:16" s="11" customFormat="1" ht="144.75" customHeight="1" x14ac:dyDescent="0.25">
      <c r="A13" s="12" t="str">
        <f t="shared" si="3"/>
        <v>IMG04</v>
      </c>
      <c r="B13" s="62" t="s">
        <v>203</v>
      </c>
      <c r="C13" s="20" t="str">
        <f t="shared" si="0"/>
        <v>Recurso F10B</v>
      </c>
      <c r="D13" s="63" t="s">
        <v>202</v>
      </c>
      <c r="E13" s="63" t="s">
        <v>155</v>
      </c>
      <c r="F13" s="13" t="str">
        <f t="shared" ca="1" si="4"/>
        <v>MA_07_11_REC250_IMG04.jpg</v>
      </c>
      <c r="G13" s="13">
        <f ca="1">IF($F13&lt;&gt;"",IF($G$4="Recurso",VLOOKUP($E13,OFFSET('Definición técnica de imagenes'!$A$1,MATCH($G$5,'Definición técnica de imagenes'!$A$1:$A$104,0)-1,1,COUNTIF('Definición técnica de imagenes'!$A$3:$A$102,$G$5),5),5,FALSE),'Definición técnica de imagenes'!$F$16),"")</f>
        <v>0</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191</v>
      </c>
      <c r="K13" s="64"/>
      <c r="O13" s="2" t="str">
        <f>'Definición técnica de imagenes'!A19</f>
        <v>F4</v>
      </c>
    </row>
    <row r="14" spans="1:16" s="11" customFormat="1" ht="159.75" customHeight="1" x14ac:dyDescent="0.25">
      <c r="A14" s="12" t="str">
        <f t="shared" si="3"/>
        <v>IMG05</v>
      </c>
      <c r="B14" s="62" t="s">
        <v>203</v>
      </c>
      <c r="C14" s="20" t="str">
        <f t="shared" si="0"/>
        <v>Recurso F10B</v>
      </c>
      <c r="D14" s="63" t="s">
        <v>202</v>
      </c>
      <c r="E14" s="63" t="s">
        <v>155</v>
      </c>
      <c r="F14" s="13" t="str">
        <f t="shared" ca="1" si="4"/>
        <v>MA_07_11_REC250_IMG05.jpg</v>
      </c>
      <c r="G14" s="13">
        <f ca="1">IF($F14&lt;&gt;"",IF($G$4="Recurso",VLOOKUP($E14,OFFSET('Definición técnica de imagenes'!$A$1,MATCH($G$5,'Definición técnica de imagenes'!$A$1:$A$104,0)-1,1,COUNTIF('Definición técnica de imagenes'!$A$3:$A$102,$G$5),5),5,FALSE),'Definición técnica de imagenes'!$F$16),"")</f>
        <v>0</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192</v>
      </c>
      <c r="K14" s="64"/>
      <c r="O14" s="2" t="str">
        <f>'Definición técnica de imagenes'!A22</f>
        <v>F6</v>
      </c>
    </row>
    <row r="15" spans="1:16" s="11" customFormat="1" ht="150" customHeight="1" x14ac:dyDescent="0.25">
      <c r="A15" s="12" t="str">
        <f t="shared" si="3"/>
        <v>IMG06</v>
      </c>
      <c r="B15" s="62" t="s">
        <v>203</v>
      </c>
      <c r="C15" s="20" t="str">
        <f t="shared" si="0"/>
        <v>Recurso F10B</v>
      </c>
      <c r="D15" s="63" t="s">
        <v>202</v>
      </c>
      <c r="E15" s="63" t="s">
        <v>155</v>
      </c>
      <c r="F15" s="13" t="str">
        <f t="shared" ca="1" si="4"/>
        <v>MA_07_11_REC250_IMG06.jpg</v>
      </c>
      <c r="G15" s="13">
        <f ca="1">IF($F15&lt;&gt;"",IF($G$4="Recurso",VLOOKUP($E15,OFFSET('Definición técnica de imagenes'!$A$1,MATCH($G$5,'Definición técnica de imagenes'!$A$1:$A$104,0)-1,1,COUNTIF('Definición técnica de imagenes'!$A$3:$A$102,$G$5),5),5,FALSE),'Definición técnica de imagenes'!$F$16),"")</f>
        <v>0</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194</v>
      </c>
      <c r="K15" s="66"/>
      <c r="O15" s="2" t="str">
        <f>'Definición técnica de imagenes'!A24</f>
        <v>F6B</v>
      </c>
    </row>
    <row r="16" spans="1:16" s="11" customFormat="1" ht="167.25" customHeight="1" x14ac:dyDescent="0.3">
      <c r="A16" s="12" t="str">
        <f t="shared" si="3"/>
        <v>IMG07</v>
      </c>
      <c r="B16" s="62" t="s">
        <v>203</v>
      </c>
      <c r="C16" s="20" t="str">
        <f t="shared" si="0"/>
        <v>Recurso F10B</v>
      </c>
      <c r="D16" s="63" t="s">
        <v>202</v>
      </c>
      <c r="E16" s="63" t="s">
        <v>155</v>
      </c>
      <c r="F16" s="13" t="str">
        <f t="shared" ca="1" si="4"/>
        <v>MA_07_11_REC250_IMG07.jpg</v>
      </c>
      <c r="G16" s="13">
        <f ca="1">IF($F16&lt;&gt;"",IF($G$4="Recurso",VLOOKUP($E16,OFFSET('Definición técnica de imagenes'!$A$1,MATCH($G$5,'Definición técnica de imagenes'!$A$1:$A$104,0)-1,1,COUNTIF('Definición técnica de imagenes'!$A$3:$A$102,$G$5),5),5,FALSE),'Definición técnica de imagenes'!$F$16),"")</f>
        <v>0</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193</v>
      </c>
      <c r="K16" s="68"/>
      <c r="O16" s="2" t="str">
        <f>'Definición técnica de imagenes'!A25</f>
        <v>F7</v>
      </c>
    </row>
    <row r="17" spans="1:15" s="11" customFormat="1" ht="168.75" customHeight="1" x14ac:dyDescent="0.25">
      <c r="A17" s="12" t="str">
        <f t="shared" si="3"/>
        <v>IMG08</v>
      </c>
      <c r="B17" s="62" t="s">
        <v>203</v>
      </c>
      <c r="C17" s="20" t="str">
        <f t="shared" si="0"/>
        <v>Recurso F10B</v>
      </c>
      <c r="D17" s="63" t="s">
        <v>202</v>
      </c>
      <c r="E17" s="63" t="s">
        <v>155</v>
      </c>
      <c r="F17" s="13" t="str">
        <f t="shared" ca="1" si="4"/>
        <v>MA_07_11_REC250_IMG08.jpg</v>
      </c>
      <c r="G17" s="13">
        <f ca="1">IF($F17&lt;&gt;"",IF($G$4="Recurso",VLOOKUP($E17,OFFSET('Definición técnica de imagenes'!$A$1,MATCH($G$5,'Definición técnica de imagenes'!$A$1:$A$104,0)-1,1,COUNTIF('Definición técnica de imagenes'!$A$3:$A$102,$G$5),5),5,FALSE),'Definición técnica de imagenes'!$F$16),"")</f>
        <v>0</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195</v>
      </c>
      <c r="K17" s="66"/>
      <c r="O17" s="2" t="str">
        <f>'Definición técnica de imagenes'!A27</f>
        <v>F7B</v>
      </c>
    </row>
    <row r="18" spans="1:15" s="11" customFormat="1" ht="171.75" customHeight="1" x14ac:dyDescent="0.25">
      <c r="A18" s="12" t="str">
        <f t="shared" si="3"/>
        <v>IMG09</v>
      </c>
      <c r="B18" s="62" t="s">
        <v>203</v>
      </c>
      <c r="C18" s="20" t="str">
        <f t="shared" si="0"/>
        <v>Recurso F10B</v>
      </c>
      <c r="D18" s="63" t="s">
        <v>202</v>
      </c>
      <c r="E18" s="63" t="s">
        <v>155</v>
      </c>
      <c r="F18" s="13" t="str">
        <f t="shared" ca="1" si="4"/>
        <v>MA_07_11_REC250_IMG09.jpg</v>
      </c>
      <c r="G18" s="13">
        <f ca="1">IF($F18&lt;&gt;"",IF($G$4="Recurso",VLOOKUP($E18,OFFSET('Definición técnica de imagenes'!$A$1,MATCH($G$5,'Definición técnica de imagenes'!$A$1:$A$104,0)-1,1,COUNTIF('Definición técnica de imagenes'!$A$3:$A$102,$G$5),5),5,FALSE),'Definición técnica de imagenes'!$F$16),"")</f>
        <v>0</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196</v>
      </c>
      <c r="K18" s="66"/>
      <c r="O18" s="2" t="str">
        <f>'Definición técnica de imagenes'!A30</f>
        <v>F8</v>
      </c>
    </row>
    <row r="19" spans="1:15" s="11" customFormat="1" ht="150.75" customHeight="1" x14ac:dyDescent="0.3">
      <c r="A19" s="12" t="str">
        <f t="shared" ref="A19:A50" si="6">IF(OR(B19&lt;&gt;"",J19&lt;&gt;""),CONCATENATE(LEFT(A18,3),IF(MID(A18,4,2)+1&lt;10,CONCATENATE("0",MID(A18,4,2)+1),MID(A18,4,2)+1)),"")</f>
        <v>IMG10</v>
      </c>
      <c r="B19" s="62" t="s">
        <v>203</v>
      </c>
      <c r="C19" s="20" t="str">
        <f t="shared" si="0"/>
        <v>Recurso F10B</v>
      </c>
      <c r="D19" s="63" t="s">
        <v>202</v>
      </c>
      <c r="E19" s="63" t="s">
        <v>155</v>
      </c>
      <c r="F19" s="13" t="str">
        <f t="shared" ca="1" si="4"/>
        <v>MA_07_11_REC250_IMG10.jpg</v>
      </c>
      <c r="G19" s="13">
        <f ca="1">IF($F19&lt;&gt;"",IF($G$4="Recurso",VLOOKUP($E19,OFFSET('Definición técnica de imagenes'!$A$1,MATCH($G$5,'Definición técnica de imagenes'!$A$1:$A$104,0)-1,1,COUNTIF('Definición técnica de imagenes'!$A$3:$A$102,$G$5),5),5,FALSE),'Definición técnica de imagenes'!$F$16),"")</f>
        <v>0</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197</v>
      </c>
      <c r="K19" s="68"/>
      <c r="O19" s="2" t="str">
        <f>'Definición técnica de imagenes'!A31</f>
        <v>F10</v>
      </c>
    </row>
    <row r="20" spans="1:15" s="11" customFormat="1" ht="126.75" customHeight="1" x14ac:dyDescent="0.25">
      <c r="A20" s="12" t="str">
        <f t="shared" si="6"/>
        <v>IMG11</v>
      </c>
      <c r="B20" s="62" t="s">
        <v>203</v>
      </c>
      <c r="C20" s="20" t="str">
        <f t="shared" si="0"/>
        <v>Recurso F10B</v>
      </c>
      <c r="D20" s="63" t="s">
        <v>202</v>
      </c>
      <c r="E20" s="63" t="s">
        <v>155</v>
      </c>
      <c r="F20" s="13" t="str">
        <f t="shared" ca="1" si="4"/>
        <v>MA_07_11_REC250_IMG11.jpg</v>
      </c>
      <c r="G20" s="13">
        <f ca="1">IF($F20&lt;&gt;"",IF($G$4="Recurso",VLOOKUP($E20,OFFSET('Definición técnica de imagenes'!$A$1,MATCH($G$5,'Definición técnica de imagenes'!$A$1:$A$104,0)-1,1,COUNTIF('Definición técnica de imagenes'!$A$3:$A$102,$G$5),5),5,FALSE),'Definición técnica de imagenes'!$F$16),"")</f>
        <v>0</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198</v>
      </c>
      <c r="K20" s="66"/>
      <c r="O20" s="2" t="str">
        <f>'Definición técnica de imagenes'!A32</f>
        <v>F10B</v>
      </c>
    </row>
    <row r="21" spans="1:15" s="11" customFormat="1" ht="144.75" customHeight="1" x14ac:dyDescent="0.25">
      <c r="A21" s="12" t="str">
        <f t="shared" si="6"/>
        <v>IMG12</v>
      </c>
      <c r="B21" s="62" t="s">
        <v>203</v>
      </c>
      <c r="C21" s="20" t="str">
        <f t="shared" si="0"/>
        <v>Recurso F10B</v>
      </c>
      <c r="D21" s="63" t="s">
        <v>202</v>
      </c>
      <c r="E21" s="63" t="s">
        <v>155</v>
      </c>
      <c r="F21" s="13" t="str">
        <f t="shared" ca="1" si="4"/>
        <v>MA_07_11_REC250_IMG12.jpg</v>
      </c>
      <c r="G21" s="13">
        <f ca="1">IF($F21&lt;&gt;"",IF($G$4="Recurso",VLOOKUP($E21,OFFSET('Definición técnica de imagenes'!$A$1,MATCH($G$5,'Definición técnica de imagenes'!$A$1:$A$104,0)-1,1,COUNTIF('Definición técnica de imagenes'!$A$3:$A$102,$G$5),5),5,FALSE),'Definición técnica de imagenes'!$F$16),"")</f>
        <v>0</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t="s">
        <v>199</v>
      </c>
      <c r="K21" s="66"/>
      <c r="O21" s="2" t="str">
        <f>'Definición técnica de imagenes'!A33</f>
        <v>F11</v>
      </c>
    </row>
    <row r="22" spans="1:15" s="11" customFormat="1" ht="150.75" customHeight="1" x14ac:dyDescent="0.25">
      <c r="A22" s="12" t="str">
        <f t="shared" si="6"/>
        <v>IMG13</v>
      </c>
      <c r="B22" s="62" t="s">
        <v>203</v>
      </c>
      <c r="C22" s="20" t="str">
        <f t="shared" si="0"/>
        <v>Recurso F10B</v>
      </c>
      <c r="D22" s="63" t="s">
        <v>202</v>
      </c>
      <c r="E22" s="63" t="s">
        <v>155</v>
      </c>
      <c r="F22" s="13" t="str">
        <f t="shared" ca="1" si="4"/>
        <v>MA_07_11_REC250_IMG13.jpg</v>
      </c>
      <c r="G22" s="13">
        <f ca="1">IF($F22&lt;&gt;"",IF($G$4="Recurso",VLOOKUP($E22,OFFSET('Definición técnica de imagenes'!$A$1,MATCH($G$5,'Definición técnica de imagenes'!$A$1:$A$104,0)-1,1,COUNTIF('Definición técnica de imagenes'!$A$3:$A$102,$G$5),5),5,FALSE),'Definición técnica de imagenes'!$F$16),"")</f>
        <v>0</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200</v>
      </c>
      <c r="K22" s="69"/>
      <c r="O22" s="2" t="str">
        <f>'Definición técnica de imagenes'!A34</f>
        <v>F12</v>
      </c>
    </row>
    <row r="23" spans="1:15" s="11" customFormat="1" ht="151.5" customHeight="1" x14ac:dyDescent="0.25">
      <c r="A23" s="12" t="str">
        <f t="shared" si="6"/>
        <v>IMG14</v>
      </c>
      <c r="B23" s="62" t="s">
        <v>203</v>
      </c>
      <c r="C23" s="20" t="str">
        <f t="shared" si="0"/>
        <v>Recurso F10B</v>
      </c>
      <c r="D23" s="63" t="s">
        <v>202</v>
      </c>
      <c r="E23" s="63" t="s">
        <v>155</v>
      </c>
      <c r="F23" s="13" t="str">
        <f t="shared" ca="1" si="4"/>
        <v>MA_07_11_REC250_IMG14.jpg</v>
      </c>
      <c r="G23" s="13">
        <f ca="1">IF($F23&lt;&gt;"",IF($G$4="Recurso",VLOOKUP($E23,OFFSET('Definición técnica de imagenes'!$A$1,MATCH($G$5,'Definición técnica de imagenes'!$A$1:$A$104,0)-1,1,COUNTIF('Definición técnica de imagenes'!$A$3:$A$102,$G$5),5),5,FALSE),'Definición técnica de imagenes'!$F$16),"")</f>
        <v>0</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201</v>
      </c>
      <c r="K23" s="64"/>
      <c r="O23" s="2" t="str">
        <f>'Definición técnica de imagenes'!A35</f>
        <v>F13</v>
      </c>
    </row>
    <row r="24" spans="1:15" s="11" customFormat="1" ht="165.75" customHeight="1" x14ac:dyDescent="0.25">
      <c r="A24" s="12" t="str">
        <f t="shared" si="6"/>
        <v>IMG15</v>
      </c>
      <c r="B24" s="62" t="s">
        <v>203</v>
      </c>
      <c r="C24" s="20" t="str">
        <f t="shared" si="0"/>
        <v>Recurso F10B</v>
      </c>
      <c r="D24" s="63" t="s">
        <v>202</v>
      </c>
      <c r="E24" s="63" t="s">
        <v>155</v>
      </c>
      <c r="F24" s="13" t="str">
        <f t="shared" ca="1" si="4"/>
        <v>MA_07_11_REC250_IMG15.jpg</v>
      </c>
      <c r="G24" s="13">
        <f ca="1">IF($F24&lt;&gt;"",IF($G$4="Recurso",VLOOKUP($E24,OFFSET('Definición técnica de imagenes'!$A$1,MATCH($G$5,'Definición técnica de imagenes'!$A$1:$A$104,0)-1,1,COUNTIF('Definición técnica de imagenes'!$A$3:$A$102,$G$5),5),5,FALSE),'Definición técnica de imagenes'!$F$16),"")</f>
        <v>0</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204</v>
      </c>
      <c r="K24" s="65"/>
      <c r="O24" s="2" t="str">
        <f>'Definición técnica de imagenes'!A37</f>
        <v>F13B</v>
      </c>
    </row>
    <row r="25" spans="1:15" s="11" customFormat="1" ht="186" customHeight="1" x14ac:dyDescent="0.25">
      <c r="A25" s="12" t="str">
        <f t="shared" si="6"/>
        <v>IMG16</v>
      </c>
      <c r="B25" s="62" t="s">
        <v>203</v>
      </c>
      <c r="C25" s="20" t="str">
        <f t="shared" si="0"/>
        <v>Recurso F10B</v>
      </c>
      <c r="D25" s="63" t="s">
        <v>202</v>
      </c>
      <c r="E25" s="63" t="s">
        <v>155</v>
      </c>
      <c r="F25" s="13" t="str">
        <f t="shared" ca="1" si="4"/>
        <v>MA_07_11_REC250_IMG16.jpg</v>
      </c>
      <c r="G25" s="13">
        <f ca="1">IF($F25&lt;&gt;"",IF($G$4="Recurso",VLOOKUP($E25,OFFSET('Definición técnica de imagenes'!$A$1,MATCH($G$5,'Definición técnica de imagenes'!$A$1:$A$104,0)-1,1,COUNTIF('Definición técnica de imagenes'!$A$3:$A$102,$G$5),5),5,FALSE),'Definición técnica de imagenes'!$F$16),"")</f>
        <v>0</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t="s">
        <v>205</v>
      </c>
      <c r="K25"/>
    </row>
    <row r="26" spans="1:15" s="11" customFormat="1" ht="195.75" customHeight="1" x14ac:dyDescent="0.25">
      <c r="A26" s="12" t="str">
        <f t="shared" si="6"/>
        <v>IMG17</v>
      </c>
      <c r="B26" s="62" t="s">
        <v>203</v>
      </c>
      <c r="C26" s="20" t="str">
        <f t="shared" si="0"/>
        <v>Recurso F10B</v>
      </c>
      <c r="D26" s="63"/>
      <c r="E26" s="63" t="s">
        <v>155</v>
      </c>
      <c r="F26" s="13" t="str">
        <f t="shared" ca="1" si="4"/>
        <v>MA_07_11_REC250_IMG17.jpg</v>
      </c>
      <c r="G26" s="13">
        <f ca="1">IF($F26&lt;&gt;"",IF($G$4="Recurso",VLOOKUP($E26,OFFSET('Definición técnica de imagenes'!$A$1,MATCH($G$5,'Definición técnica de imagenes'!$A$1:$A$104,0)-1,1,COUNTIF('Definición técnica de imagenes'!$A$3:$A$102,$G$5),5),5,FALSE),'Definición técnica de imagenes'!$F$16),"")</f>
        <v>0</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t="s">
        <v>206</v>
      </c>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2016-01-24T22:20:18Z</dcterms:modified>
</cp:coreProperties>
</file>