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<sst xmlns="http://schemas.openxmlformats.org/spreadsheetml/2006/main" count="395" uniqueCount="198">
  <si>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</si>
  <si>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</si>
  <si>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</si>
  <si>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</si>
  <si>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</si>
  <si>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</si>
  <si>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</si>
  <si>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</si>
  <si>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</si>
  <si>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</si>
  <si>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</si>
  <si>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</si>
  <si>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</si>
  <si>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</si>
  <si>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</si>
  <si>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</si>
  <si>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</si>
  <si>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</si>
  <si>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</si>
  <si>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</si>
  <si>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</si>
  <si>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</si>
  <si>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</si>
  <si>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</si>
  <si>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</si>
  <si>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</si>
  <si>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</si>
  <si>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</si>
  <si>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</si>
  <si>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</si>
  <si>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</si>
  <si>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</si>
  <si>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</si>
  <si>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</si>
  <si>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</si>
  <si>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</si>
  <si>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</si>
  <si>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</si>
  <si>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</si>
  <si>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</si>
  <si>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</si>
  <si>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</si>
  <si>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</si>
  <si>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</si>
  <si>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</si>
  <si>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</si>
  <si>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</si>
  <si>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</si>
  <si>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</si>
  <si>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</si>
  <si>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</si>
  <si>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</si>
  <si>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</si>
  <si>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</si>
  <si>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</si>
  <si>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</si>
  <si>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</si>
  <si>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</si>
  <si>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</si>
  <si>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</si>
  <si>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</si>
  <si>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</si>
  <si>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</si>
  <si>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</si>
  <si>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</si>
  <si>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</si>
  <si>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</si>
  <si>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</si>
  <si>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</si>
  <si>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</si>
  <si>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</si>
  <si>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</si>
  <si>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</si>
  <si>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</si>
  <si>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</si>
  <si>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</si>
  <si>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</si>
  <si>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</si>
  <si>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</si>
  <si>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</si>
  <si>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</si>
  <si>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</si>
  <si>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</si>
  <si>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</si>
  <si>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</si>
  <si>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</si>
  <si>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</si>
  <si>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</si>
  <si>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</si>
  <si>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</si>
  <si>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</si>
  <si>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</si>
  <si>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</si>
  <si>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</si>
  <si>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</si>
  <si>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</si>
  <si>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</si>
  <si>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</si>
  <si>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</si>
  <si>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</si>
  <si>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</si>
  <si>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</si>
  <si>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</si>
  <si>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</si>
  <si>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</si>
  <si>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</si>
  <si>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</si>
  <si>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</si>
  <si>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</si>
  <si>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</si>
  <si>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</si>
  <si>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</si>
  <si>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</si>
  <si>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</si>
  <si>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</si>
  <si>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</si>
  <si>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</si>
  <si>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</si>
  <si>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</si>
  <si>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</si>
  <si>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</si>
  <si>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</si>
  <si>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</si>
  <si>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</si>
  <si>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</si>
  <si>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</si>
  <si>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</si>
  <si>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</si>
  <si>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</si>
  <si>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</si>
  <si>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</si>
  <si>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</si>
  <si>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</si>
  <si>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</si>
  <si>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</si>
  <si>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</si>
  <si>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</si>
  <si>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</si>
  <si>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</si>
  <si>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</si>
  <si>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</si>
  <si>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</si>
  <si>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</si>
  <si>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</si>
  <si>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</si>
  <si>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</si>
  <si>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</si>
  <si>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</si>
  <si>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</si>
  <si>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</si>
  <si>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</si>
  <si>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</si>
  <si>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</si>
  <si>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</si>
  <si>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</si>
  <si>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</si>
  <si>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</si>
  <si>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</si>
  <si>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</si>
  <si>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</si>
  <si>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</si>
  <si>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</si>
  <si>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</si>
  <si>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</si>
  <si>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</si>
  <si>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</si>
  <si>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</si>
  <si>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</si>
  <si>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</si>
  <si>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</si>
  <si>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</si>
  <si>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</si>
  <si>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</si>
  <si>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</si>
  <si>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</si>
  <si>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</si>
  <si>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</si>
  <si>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</si>
  <si>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</si>
  <si>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</si>
  <si>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</si>
  <si>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</si>
  <si>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</si>
  <si>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</si>
  <si>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</si>
  <si>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</si>
  <si>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</si>
  <si>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Longitudes y áreas</t>
  </si>
  <si>
    <t>ver observaciones</t>
  </si>
  <si>
    <t>MA_07_11_REC340</t>
  </si>
  <si>
    <t>Ilustración</t>
  </si>
  <si>
    <t>Circunferencia como en la imagen de referencia</t>
  </si>
  <si>
    <t>Circunferencia de radio r, incluyendo la fórmula 1 en carpeta de fórmulas.</t>
  </si>
  <si>
    <t>Exactamente la misma circunferencia de la figura 2, en tamaño y posición, pero con la información que se muestra en la figura de referencia. INCLUIR LA FÓRMULA 2 DE LA CARPETA DE FÓRMULAS</t>
  </si>
  <si>
    <t>Exactamente la misma circunferencia de la figura 2, en tamaño y posición, pero con la información que se muestra en la figura de referencia. inCLUIR LA FÓRMULA 3 DE LA CARPETA DE FÓRMULAS</t>
  </si>
  <si>
    <t>Exactamente la misma circunferencia de la figura 2, en tamaño y posición, pero con la información que se muestra en la figura de referencia. INCLUIR LA FÓRMULA 4 DE LA CARPETA DE FÓRMULAS</t>
  </si>
  <si>
    <t>Exactamente la misma circunferencia de la figura 2, en tamaño y posición, pero con la información que se muestra en la figura de referencia. Incluir la fórmula 5 DE LA CARPETA DE FÓRMULAS</t>
  </si>
  <si>
    <t>para ficha del alumno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</si>
</sst>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262136</xdr:colOff>
      <xdr:row>9</xdr:row>
      <xdr:rowOff>331931</xdr:rowOff>
    </xdr:from>
    <xdr:to>
      <xdr:col>15</xdr:col>
      <xdr:colOff>535709</xdr:colOff>
      <xdr:row>9</xdr:row>
      <xdr:rowOff>2849995</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13386" y="2496704"/>
          <a:ext cx="2524937" cy="25180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425521</xdr:colOff>
      <xdr:row>10</xdr:row>
      <xdr:rowOff>663864</xdr:rowOff>
    </xdr:from>
    <xdr:to>
      <xdr:col>15</xdr:col>
      <xdr:colOff>83993</xdr:colOff>
      <xdr:row>10</xdr:row>
      <xdr:rowOff>1952337</xdr:rowOff>
    </xdr:to>
    <xdr:pic>
      <xdr:nvPicPr>
        <xdr:cNvPr id="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776771" y="5974773"/>
          <a:ext cx="1909836" cy="12884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245341</xdr:colOff>
      <xdr:row>11</xdr:row>
      <xdr:rowOff>274987</xdr:rowOff>
    </xdr:from>
    <xdr:to>
      <xdr:col>16</xdr:col>
      <xdr:colOff>122382</xdr:colOff>
      <xdr:row>11</xdr:row>
      <xdr:rowOff>2497859</xdr:rowOff>
    </xdr:to>
    <xdr:pic>
      <xdr:nvPicPr>
        <xdr:cNvPr id="5" name="Imagen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596591" y="8125896"/>
          <a:ext cx="2951018" cy="22228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441666</xdr:colOff>
      <xdr:row>12</xdr:row>
      <xdr:rowOff>288636</xdr:rowOff>
    </xdr:from>
    <xdr:to>
      <xdr:col>16</xdr:col>
      <xdr:colOff>134792</xdr:colOff>
      <xdr:row>12</xdr:row>
      <xdr:rowOff>2361912</xdr:rowOff>
    </xdr:to>
    <xdr:pic>
      <xdr:nvPicPr>
        <xdr:cNvPr id="6" name="Imagen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92916" y="10780568"/>
          <a:ext cx="2767103" cy="2073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409279</xdr:colOff>
      <xdr:row>13</xdr:row>
      <xdr:rowOff>432955</xdr:rowOff>
    </xdr:from>
    <xdr:to>
      <xdr:col>17</xdr:col>
      <xdr:colOff>142010</xdr:colOff>
      <xdr:row>13</xdr:row>
      <xdr:rowOff>2765135</xdr:rowOff>
    </xdr:to>
    <xdr:pic>
      <xdr:nvPicPr>
        <xdr:cNvPr id="7" name="Imagen 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760529" y="13450455"/>
          <a:ext cx="3629322" cy="2332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472421</xdr:colOff>
      <xdr:row>14</xdr:row>
      <xdr:rowOff>173182</xdr:rowOff>
    </xdr:from>
    <xdr:to>
      <xdr:col>16</xdr:col>
      <xdr:colOff>271029</xdr:colOff>
      <xdr:row>14</xdr:row>
      <xdr:rowOff>2193058</xdr:rowOff>
    </xdr:to>
    <xdr:pic>
      <xdr:nvPicPr>
        <xdr:cNvPr id="8" name="Imagen 7"/>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823671" y="16149205"/>
          <a:ext cx="2872585" cy="20198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399892</xdr:colOff>
      <xdr:row>15</xdr:row>
      <xdr:rowOff>72159</xdr:rowOff>
    </xdr:from>
    <xdr:to>
      <xdr:col>10</xdr:col>
      <xdr:colOff>2136197</xdr:colOff>
      <xdr:row>15</xdr:row>
      <xdr:rowOff>1889703</xdr:rowOff>
    </xdr:to>
    <xdr:pic>
      <xdr:nvPicPr>
        <xdr:cNvPr id="9" name="Imagen 8"/>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751142" y="18386136"/>
          <a:ext cx="1736305" cy="18175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490682</xdr:colOff>
      <xdr:row>16</xdr:row>
      <xdr:rowOff>291694</xdr:rowOff>
    </xdr:from>
    <xdr:to>
      <xdr:col>10</xdr:col>
      <xdr:colOff>1948295</xdr:colOff>
      <xdr:row>17</xdr:row>
      <xdr:rowOff>277669</xdr:rowOff>
    </xdr:to>
    <xdr:pic>
      <xdr:nvPicPr>
        <xdr:cNvPr id="10" name="Imagen 9"/>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41932" y="20698285"/>
          <a:ext cx="1457613" cy="14002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66" zoomScaleNormal="66" zoomScalePageLayoutView="140" workbookViewId="0">
      <pane ySplit="9" topLeftCell="A15" activePane="bottomLeft" state="frozen"/>
      <selection pane="bottomLeft" activeCell="K17" sqref="K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F8</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139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F8</v>
      </c>
      <c r="F9" s="57" t="s">
        <v>61</v>
      </c>
      <c r="G9" s="57" t="s">
        <v>59</v>
      </c>
      <c r="H9" s="57" t="s">
        <v>60</v>
      </c>
      <c r="I9" s="57" t="s">
        <v>114</v>
      </c>
      <c r="J9" s="18" t="s">
        <v>6</v>
      </c>
      <c r="K9" s="19" t="s">
        <v>7</v>
      </c>
      <c r="O9" s="2" t="str">
        <f>'Definición técnica de imagenes'!A11</f>
        <v>M10B</v>
      </c>
    </row>
    <row r="10" spans="1:16" s="11" customFormat="1" ht="248.25" customHeight="1" x14ac:dyDescent="0.25">
      <c r="A10" s="12" t="str">
        <f>IF(OR(B10&lt;&gt;"",J10&lt;&gt;""),"IMG01","")</f>
        <v>IMG01</v>
      </c>
      <c r="B10" s="62" t="s">
        <v>188</v>
      </c>
      <c r="C10" s="20" t="str">
        <f t="shared" ref="C10:C41" si="0">IF(OR(B10&lt;&gt;"",J10&lt;&gt;""),IF($G$4="Recurso",CONCATENATE($G$4," ",$G$5),$G$4),"")</f>
        <v>Recurso F8</v>
      </c>
      <c r="D10" s="63" t="s">
        <v>190</v>
      </c>
      <c r="E10" s="63" t="s">
        <v>155</v>
      </c>
      <c r="F10" s="13" t="str">
        <f t="shared" ref="F10" ca="1" si="1">IF(OR(B10&lt;&gt;"",J10&lt;&gt;""),CONCATENATE($C$7,"_",$A10,IF($G$4="Cuaderno de Estudio","_small",CONCATENATE(IF(I10="","","n"),IF(LEFT($G$5,1)="F",".jpg",".png")))),"")</f>
        <v>MA_07_11_REC340_IMG01.jpg</v>
      </c>
      <c r="G10" s="13" t="str">
        <f ca="1">IF($F10&lt;&gt;"",IF($G$4="Recurso",VLOOKUP($E10,OFFSET('Definición técnica de imagenes'!$A$1,MATCH($G$5,'Definición técnica de imagenes'!$A$1:$A$104,0)-1,1,COUNTIF('Definición técnica de imagenes'!$A$3:$A$102,$G$5),5),5,FALSE),'Definición técnica de imagenes'!$F$16),"")</f>
        <v>643 x 450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99.5" customHeight="1" x14ac:dyDescent="0.25">
      <c r="A11" s="12" t="str">
        <f t="shared" ref="A11:A18" si="3">IF(OR(B11&lt;&gt;"",J11&lt;&gt;""),CONCATENATE(LEFT(A10,3),IF(MID(A10,4,2)+1&lt;10,CONCATENATE("0",MID(A10,4,2)+1))),"")</f>
        <v>IMG02</v>
      </c>
      <c r="B11" s="62" t="s">
        <v>188</v>
      </c>
      <c r="C11" s="20" t="str">
        <f t="shared" si="0"/>
        <v>Recurso F8</v>
      </c>
      <c r="D11" s="63" t="s">
        <v>190</v>
      </c>
      <c r="E11" s="63" t="s">
        <v>155</v>
      </c>
      <c r="F11" s="13" t="str">
        <f t="shared" ref="F11:F74" ca="1" si="4">IF(OR(B11&lt;&gt;"",J11&lt;&gt;""),CONCATENATE($C$7,"_",$A11,IF($G$4="Cuaderno de Estudio","_small",CONCATENATE(IF(I11="","","n"),IF(LEFT($G$5,1)="F",".jpg",".png")))),"")</f>
        <v>MA_07_11_REC340_IMG02.jpg</v>
      </c>
      <c r="G11" s="13" t="str">
        <f ca="1">IF($F11&lt;&gt;"",IF($G$4="Recurso",VLOOKUP($E11,OFFSET('Definición técnica de imagenes'!$A$1,MATCH($G$5,'Definición técnica de imagenes'!$A$1:$A$104,0)-1,1,COUNTIF('Definición técnica de imagenes'!$A$3:$A$102,$G$5),5),5,FALSE),'Definición técnica de imagenes'!$F$16),"")</f>
        <v>643 x 450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ht="207.75" customHeight="1" x14ac:dyDescent="0.25">
      <c r="A12" s="12" t="str">
        <f t="shared" si="3"/>
        <v>IMG03</v>
      </c>
      <c r="B12" s="62" t="s">
        <v>188</v>
      </c>
      <c r="C12" s="20" t="str">
        <f t="shared" si="0"/>
        <v>Recurso F8</v>
      </c>
      <c r="D12" s="63" t="s">
        <v>190</v>
      </c>
      <c r="E12" s="63" t="s">
        <v>155</v>
      </c>
      <c r="F12" s="13" t="str">
        <f t="shared" ca="1" si="4"/>
        <v>MA_07_11_REC340_IMG03.jpg</v>
      </c>
      <c r="G12" s="13" t="str">
        <f ca="1">IF($F12&lt;&gt;"",IF($G$4="Recurso",VLOOKUP($E12,OFFSET('Definición técnica de imagenes'!$A$1,MATCH($G$5,'Definición técnica de imagenes'!$A$1:$A$104,0)-1,1,COUNTIF('Definición técnica de imagenes'!$A$3:$A$102,$G$5),5),5,FALSE),'Definición técnica de imagenes'!$F$16),"")</f>
        <v>643 x 450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ht="198.75" customHeight="1" x14ac:dyDescent="0.25">
      <c r="A13" s="12" t="str">
        <f t="shared" si="3"/>
        <v>IMG04</v>
      </c>
      <c r="B13" s="62" t="s">
        <v>188</v>
      </c>
      <c r="C13" s="20" t="str">
        <f t="shared" si="0"/>
        <v>Recurso F8</v>
      </c>
      <c r="D13" s="63" t="s">
        <v>190</v>
      </c>
      <c r="E13" s="63" t="s">
        <v>155</v>
      </c>
      <c r="F13" s="13" t="str">
        <f t="shared" ca="1" si="4"/>
        <v>MA_07_11_REC340_IMG04.jpg</v>
      </c>
      <c r="G13" s="13" t="str">
        <f ca="1">IF($F13&lt;&gt;"",IF($G$4="Recurso",VLOOKUP($E13,OFFSET('Definición técnica de imagenes'!$A$1,MATCH($G$5,'Definición técnica de imagenes'!$A$1:$A$104,0)-1,1,COUNTIF('Definición técnica de imagenes'!$A$3:$A$102,$G$5),5),5,FALSE),'Definición técnica de imagenes'!$F$16),"")</f>
        <v>643 x 450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ht="232.5" customHeight="1" x14ac:dyDescent="0.25">
      <c r="A14" s="12" t="str">
        <f t="shared" si="3"/>
        <v>IMG05</v>
      </c>
      <c r="B14" s="62" t="s">
        <v>188</v>
      </c>
      <c r="C14" s="20" t="str">
        <f t="shared" si="0"/>
        <v>Recurso F8</v>
      </c>
      <c r="D14" s="63" t="s">
        <v>190</v>
      </c>
      <c r="E14" s="63" t="s">
        <v>155</v>
      </c>
      <c r="F14" s="13" t="str">
        <f t="shared" ca="1" si="4"/>
        <v>MA_07_11_REC340_IMG05.jpg</v>
      </c>
      <c r="G14" s="13" t="str">
        <f ca="1">IF($F14&lt;&gt;"",IF($G$4="Recurso",VLOOKUP($E14,OFFSET('Definición técnica de imagenes'!$A$1,MATCH($G$5,'Definición técnica de imagenes'!$A$1:$A$104,0)-1,1,COUNTIF('Definición técnica de imagenes'!$A$3:$A$102,$G$5),5),5,FALSE),'Definición técnica de imagenes'!$F$16),"")</f>
        <v>643 x 450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195</v>
      </c>
      <c r="K14" s="64"/>
      <c r="O14" s="2" t="str">
        <f>'Definición técnica de imagenes'!A22</f>
        <v>F6</v>
      </c>
    </row>
    <row r="15" spans="1:16" s="11" customFormat="1" ht="183.75" customHeight="1" x14ac:dyDescent="0.25">
      <c r="A15" s="12" t="str">
        <f t="shared" si="3"/>
        <v>IMG06</v>
      </c>
      <c r="B15" s="62" t="s">
        <v>188</v>
      </c>
      <c r="C15" s="20" t="str">
        <f t="shared" si="0"/>
        <v>Recurso F8</v>
      </c>
      <c r="D15" s="63" t="s">
        <v>190</v>
      </c>
      <c r="E15" s="63" t="s">
        <v>155</v>
      </c>
      <c r="F15" s="13" t="str">
        <f t="shared" ca="1" si="4"/>
        <v>MA_07_11_REC340_IMG06.jpg</v>
      </c>
      <c r="G15" s="13" t="str">
        <f ca="1">IF($F15&lt;&gt;"",IF($G$4="Recurso",VLOOKUP($E15,OFFSET('Definición técnica de imagenes'!$A$1,MATCH($G$5,'Definición técnica de imagenes'!$A$1:$A$104,0)-1,1,COUNTIF('Definición técnica de imagenes'!$A$3:$A$102,$G$5),5),5,FALSE),'Definición técnica de imagenes'!$F$16),"")</f>
        <v>643 x 450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t="s">
        <v>196</v>
      </c>
      <c r="K15" s="66"/>
      <c r="O15" s="2" t="str">
        <f>'Definición técnica de imagenes'!A24</f>
        <v>F6B</v>
      </c>
    </row>
    <row r="16" spans="1:16" s="11" customFormat="1" ht="164.25" customHeight="1" x14ac:dyDescent="0.3">
      <c r="A16" s="12" t="str">
        <f t="shared" si="3"/>
        <v>IMG07</v>
      </c>
      <c r="B16" s="62" t="s">
        <v>188</v>
      </c>
      <c r="C16" s="20" t="str">
        <f t="shared" si="0"/>
        <v>Recurso F8</v>
      </c>
      <c r="D16" s="63" t="s">
        <v>190</v>
      </c>
      <c r="E16" s="63" t="s">
        <v>155</v>
      </c>
      <c r="F16" s="13" t="str">
        <f t="shared" ca="1" si="4"/>
        <v>MA_07_11_REC340_IMG07.jpg</v>
      </c>
      <c r="G16" s="13" t="str">
        <f ca="1">IF($F16&lt;&gt;"",IF($G$4="Recurso",VLOOKUP($E16,OFFSET('Definición técnica de imagenes'!$A$1,MATCH($G$5,'Definición técnica de imagenes'!$A$1:$A$104,0)-1,1,COUNTIF('Definición técnica de imagenes'!$A$3:$A$102,$G$5),5),5,FALSE),'Definición técnica de imagenes'!$F$16),"")</f>
        <v>643 x 450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197</v>
      </c>
      <c r="K16" s="68"/>
      <c r="O16" s="2" t="str">
        <f>'Definición técnica de imagenes'!A25</f>
        <v>F7</v>
      </c>
    </row>
    <row r="17" spans="1:15" s="11" customFormat="1" ht="111" customHeight="1" x14ac:dyDescent="0.25">
      <c r="A17" s="12" t="str">
        <f t="shared" si="3"/>
        <v>IMG08</v>
      </c>
      <c r="B17" s="62" t="s">
        <v>188</v>
      </c>
      <c r="C17" s="20" t="str">
        <f t="shared" si="0"/>
        <v>Recurso F8</v>
      </c>
      <c r="D17" s="63" t="s">
        <v>190</v>
      </c>
      <c r="E17" s="63" t="s">
        <v>155</v>
      </c>
      <c r="F17" s="13" t="str">
        <f t="shared" ca="1" si="4"/>
        <v>MA_07_11_REC340_IMG08.jpg</v>
      </c>
      <c r="G17" s="13" t="str">
        <f ca="1">IF($F17&lt;&gt;"",IF($G$4="Recurso",VLOOKUP($E17,OFFSET('Definición técnica de imagenes'!$A$1,MATCH($G$5,'Definición técnica de imagenes'!$A$1:$A$104,0)-1,1,COUNTIF('Definición técnica de imagenes'!$A$3:$A$102,$G$5),5),5,FALSE),'Definición técnica de imagenes'!$F$16),"")</f>
        <v>643 x 450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7" t="s">
        <v>197</v>
      </c>
      <c r="K17" s="66"/>
      <c r="O17" s="2" t="str">
        <f>'Definición técnica de imagenes'!A27</f>
        <v>F7B</v>
      </c>
    </row>
    <row r="18" spans="1:15" s="11" customFormat="1" ht="111"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1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2016-01-25T00:23:27Z</dcterms:modified>
</cp:coreProperties>
</file>