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lexander\Escritorio\Solicitudes MA_07_12\"/>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904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H17" i="1"/>
  <c r="H16" i="1"/>
  <c r="H15" i="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F11" i="1" l="1"/>
  <c r="G11" i="1" s="1"/>
  <c r="H10" i="1"/>
  <c r="A13" i="1"/>
  <c r="F13" i="1" s="1"/>
  <c r="G13" i="1" s="1"/>
  <c r="F10" i="1"/>
  <c r="G10" i="1" s="1"/>
  <c r="A14" i="1" l="1"/>
  <c r="F14" i="1" s="1"/>
  <c r="G14" i="1" s="1"/>
  <c r="A15" i="1" l="1"/>
  <c r="F15" i="1" s="1"/>
  <c r="G15" i="1" s="1"/>
  <c r="A16" i="1" l="1"/>
  <c r="F16" i="1" s="1"/>
  <c r="G16" i="1" s="1"/>
  <c r="A17" i="1" l="1"/>
  <c r="F17" i="1" s="1"/>
  <c r="G17" i="1" s="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<sst xmlns="http://schemas.openxmlformats.org/spreadsheetml/2006/main" count="381" uniqueCount="196">
  <si>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</si>
  <si>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</si>
  <si>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</si>
  <si>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</si>
  <si>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</si>
  <si>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</si>
  <si>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</si>
  <si>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</si>
  <si>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</si>
  <si>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</si>
  <si>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</si>
  <si>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</si>
  <si>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</si>
  <si>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</si>
  <si>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</si>
  <si>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</si>
  <si>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</si>
  <si>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</si>
  <si>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</si>
  <si>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</si>
  <si>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</si>
  <si>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</si>
  <si>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</si>
  <si>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</si>
  <si>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</si>
  <si>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</si>
  <si>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</si>
  <si>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</si>
  <si>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</si>
  <si>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</si>
  <si>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</si>
  <si>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</si>
  <si>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</si>
  <si>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</si>
  <si>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</si>
  <si>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</si>
  <si>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</si>
  <si>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</si>
  <si>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</si>
  <si>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</si>
  <si>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</si>
  <si>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</si>
  <si>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</si>
  <si>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</si>
  <si>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</si>
  <si>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</si>
  <si>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</si>
  <si>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</si>
  <si>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</si>
  <si>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</si>
  <si>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</si>
  <si>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</si>
  <si>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</si>
  <si>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</si>
  <si>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</si>
  <si>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</si>
  <si>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</si>
  <si>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</si>
  <si>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</si>
  <si>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</si>
  <si>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</si>
  <si>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</si>
  <si>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</si>
  <si>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</si>
  <si>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</si>
  <si>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</si>
  <si>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</si>
  <si>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</si>
  <si>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</si>
  <si>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</si>
  <si>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</si>
  <si>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</si>
  <si>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</si>
  <si>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</si>
  <si>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</si>
  <si>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</si>
  <si>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</si>
  <si>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</si>
  <si>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</si>
  <si>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</si>
  <si>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</si>
  <si>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</si>
  <si>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</si>
  <si>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</si>
  <si>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</si>
  <si>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</si>
  <si>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</si>
  <si>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</si>
  <si>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</si>
  <si>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</si>
  <si>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</si>
  <si>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</si>
  <si>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</si>
  <si>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</si>
  <si>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</si>
  <si>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</si>
  <si>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</si>
  <si>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</si>
  <si>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</si>
  <si>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</si>
  <si>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</si>
  <si>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</si>
  <si>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</si>
  <si>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</si>
  <si>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</si>
  <si>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</si>
  <si>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</si>
  <si>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</si>
  <si>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</si>
  <si>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</si>
  <si>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</si>
  <si>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</si>
  <si>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</si>
  <si>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</si>
  <si>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</si>
  <si>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</si>
  <si>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</si>
  <si>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</si>
  <si>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</si>
  <si>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</si>
  <si>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</si>
  <si>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</si>
  <si>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</si>
  <si>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</si>
  <si>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</si>
  <si>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</si>
  <si>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</si>
  <si>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</si>
  <si>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</si>
  <si>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</si>
  <si>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</si>
  <si>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</si>
  <si>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</si>
  <si>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</si>
  <si>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</si>
  <si>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</si>
  <si>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</si>
  <si>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</si>
  <si>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</si>
  <si>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</si>
  <si>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</si>
  <si>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</si>
  <si>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</si>
  <si>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</si>
  <si>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</si>
  <si>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</si>
  <si>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</si>
  <si>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</si>
  <si>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</si>
  <si>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</si>
  <si>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</si>
  <si>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</si>
  <si>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</si>
  <si>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</si>
  <si>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</si>
  <si>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</si>
  <si>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</si>
  <si>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</si>
  <si>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</si>
  <si>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</si>
  <si>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</si>
  <si>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</si>
  <si>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</si>
  <si>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</si>
  <si>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</si>
  <si>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</si>
  <si>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</si>
  <si>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</si>
  <si>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</si>
  <si>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</si>
  <si>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</si>
  <si>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</si>
  <si>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</si>
  <si>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</si>
  <si>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</si>
  <si>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</si>
  <si>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</si>
  <si>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</si>
  <si>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</si>
  <si>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</si>
  <si>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</si>
  <si>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</si>
  <si>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</si>
  <si>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</si>
  <si>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</si>
  <si>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</si>
  <si>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</si>
  <si>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semejanza</t>
  </si>
  <si>
    <t>MA_07_12_REC</t>
  </si>
  <si>
    <t>ver observaciones</t>
  </si>
  <si>
    <t xml:space="preserve">Cuadriláteros con sus ángulos indicados: 
- Ángulo A: 40°
- Ángulo B: 230°
- Ángulo C: 30°
- Ángulo D: 60°
En los posible resaltar los ángulos iguales con el mismo color </t>
  </si>
  <si>
    <t>Resaltar con el mismo color las parejas de lados correspondientes:
- AB y A'B'
- BC y B'C'
- CD y C'D'
- DE y D'C'</t>
  </si>
  <si>
    <t>Dos cuadriláteros como los que se muestran en la figura de referencia. Son semejantes, uno es ampiación del otro, pero con diferente tamaño. En esta imagen no aparecen las letras que identifican los vértices.</t>
  </si>
  <si>
    <t>Cuadriláteros de la primera figura con los siguientes valores para los lados:
- AB= 5,1 cm
- BC= 20,25 cm
- CD= 27 cm
- DA= 18 cm
- A'B'= 18 cm
- B'C'= 13,5 cm
- C'D'= 3,4 cm
- D'A'= 12 cm</t>
  </si>
  <si>
    <t>Cuadriláteros como en la referencia, con las letras que identifican los vértices.</t>
  </si>
  <si>
    <t>Cuadriláteros que incluyen los ángulos y las longitudes de los lados de las figuras como se describen para las figuras anteriores.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</si>
</sst>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111397</xdr:colOff>
      <xdr:row>9</xdr:row>
      <xdr:rowOff>158748</xdr:rowOff>
    </xdr:from>
    <xdr:to>
      <xdr:col>17</xdr:col>
      <xdr:colOff>11643</xdr:colOff>
      <xdr:row>9</xdr:row>
      <xdr:rowOff>2166407</xdr:rowOff>
    </xdr:to>
    <xdr:pic>
      <xdr:nvPicPr>
        <xdr:cNvPr id="3" name="Imagen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473230" y="2307165"/>
          <a:ext cx="3805496" cy="200765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357188</xdr:colOff>
      <xdr:row>10</xdr:row>
      <xdr:rowOff>201015</xdr:rowOff>
    </xdr:from>
    <xdr:to>
      <xdr:col>16</xdr:col>
      <xdr:colOff>407196</xdr:colOff>
      <xdr:row>10</xdr:row>
      <xdr:rowOff>1850231</xdr:rowOff>
    </xdr:to>
    <xdr:pic>
      <xdr:nvPicPr>
        <xdr:cNvPr id="4" name="Imagen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6704469" y="4677765"/>
          <a:ext cx="3145633" cy="16492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D1" zoomScale="80" zoomScaleNormal="80" zoomScalePageLayoutView="140" workbookViewId="0">
      <pane ySplit="9" topLeftCell="A15" activePane="bottomLeft" state="frozen"/>
      <selection pane="bottomLeft" activeCell="K15" sqref="K1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7</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183" customHeight="1" x14ac:dyDescent="0.25">
      <c r="A10" s="12" t="str">
        <f>IF(OR(B10&lt;&gt;"",J10&lt;&gt;""),"IMG01","")</f>
        <v>IMG01</v>
      </c>
      <c r="B10" s="62" t="s">
        <v>189</v>
      </c>
      <c r="C10" s="20" t="str">
        <f t="shared" ref="C10:C41" si="0">IF(OR(B10&lt;&gt;"",J10&lt;&gt;""),IF($G$4="Recurso",CONCATENATE($G$4," ",$G$5),$G$4),"")</f>
        <v>Recurso F8</v>
      </c>
      <c r="D10" s="63"/>
      <c r="E10" s="63" t="s">
        <v>155</v>
      </c>
      <c r="F10" s="13" t="str">
        <f t="shared" ref="F10" ca="1" si="1">IF(OR(B10&lt;&gt;"",J10&lt;&gt;""),CONCATENATE($C$7,"_",$A10,IF($G$4="Cuaderno de Estudio","_small",CONCATENATE(IF(I10="","","n"),IF(LEFT($G$5,1)="F",".jpg",".png")))),"")</f>
        <v>MA_07_12_REC_IMG01.jpg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192</v>
      </c>
      <c r="K10" s="64"/>
      <c r="O10" s="2" t="str">
        <f>'Definición técnica de imagenes'!A12</f>
        <v>M12D</v>
      </c>
    </row>
    <row r="11" spans="1:16" s="11" customFormat="1" ht="150" customHeight="1" x14ac:dyDescent="0.25">
      <c r="A11" s="12" t="str">
        <f>IF(OR(B11&lt;&gt;"",J11&lt;&gt;""),CONCATENATE(LEFT(A10,3),IF(MID(A10,4,2)+1&lt;10,CONCATENATE("0",MID(A10,4,2)+1))),"")</f>
        <v>IMG02</v>
      </c>
      <c r="B11" s="62" t="s">
        <v>189</v>
      </c>
      <c r="C11" s="20" t="str">
        <f>IF(OR(B11&lt;&gt;"",J11&lt;&gt;""),IF($G$4="Recurso",CONCATENATE($G$4," ",$G$5),$G$4),"")</f>
        <v>Recurso F8</v>
      </c>
      <c r="D11" s="63"/>
      <c r="E11" s="63" t="s">
        <v>155</v>
      </c>
      <c r="F11" s="13" t="str">
        <f ca="1">IF(OR(B11&lt;&gt;"",J11&lt;&gt;""),CONCATENATE($C$7,"_",$A11,IF($G$4="Cuaderno de Estudio","_small",CONCATENATE(IF(I11="","","n"),IF(LEFT($G$5,1)="F",".jpg",".png")))),"")</f>
        <v>MA_07_12_REC_IMG02.jpg</v>
      </c>
      <c r="G11" s="13" t="str">
        <f ca="1">IF($F11&lt;&gt;"",IF($G$4="Recurso",VLOOKUP($E11,OFFSET('Definición técnica de imagenes'!$A$1,MATCH($G$5,'Definición técnica de imagenes'!$A$1:$A$104,0)-1,1,COUNTIF('Definición técnica de imagenes'!$A$3:$A$102,$G$5),5),5,FALSE),'Definición técnica de imagenes'!$F$16),"")</f>
        <v>643 x 450 px</v>
      </c>
      <c r="H11" s="13" t="str">
        <f ca="1">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4" t="s">
        <v>194</v>
      </c>
      <c r="K11" s="65"/>
      <c r="O11" s="2" t="str">
        <f>'Definición técnica de imagenes'!A13</f>
        <v>M101</v>
      </c>
    </row>
    <row r="12" spans="1:16" s="11" customFormat="1" ht="150" customHeight="1" x14ac:dyDescent="0.25">
      <c r="A12" s="12" t="str">
        <f>IF(OR(B12&lt;&gt;"",J12&lt;&gt;""),CONCATENATE(LEFT(A11,3),IF(MID(A11,4,2)+1&lt;10,CONCATENATE("0",MID(A11,4,2)+1))),"")</f>
        <v>IMG03</v>
      </c>
      <c r="B12" s="62" t="s">
        <v>189</v>
      </c>
      <c r="C12" s="20" t="str">
        <f>IF(OR(B12&lt;&gt;"",J12&lt;&gt;""),IF($G$4="Recurso",CONCATENATE($G$4," ",$G$5),$G$4),"")</f>
        <v>Recurso F8</v>
      </c>
      <c r="D12" s="63"/>
      <c r="E12" s="63" t="s">
        <v>155</v>
      </c>
      <c r="F12" s="13" t="str">
        <f ca="1">IF(OR(B12&lt;&gt;"",J12&lt;&gt;""),CONCATENATE($C$7,"_",$A12,IF($G$4="Cuaderno de Estudio","_small",CONCATENATE(IF(I12="","","n"),IF(LEFT($G$5,1)="F",".jpg",".png")))),"")</f>
        <v>MA_07_12_REC_IMG03.jpg</v>
      </c>
      <c r="G12" s="13" t="str">
        <f ca="1">IF($F12&lt;&gt;"",IF($G$4="Recurso",VLOOKUP($E12,OFFSET('Definición técnica de imagenes'!$A$1,MATCH($G$5,'Definición técnica de imagenes'!$A$1:$A$104,0)-1,1,COUNTIF('Definición técnica de imagenes'!$A$3:$A$102,$G$5),5),5,FALSE),'Definición técnica de imagenes'!$F$16),"")</f>
        <v>643 x 450 px</v>
      </c>
      <c r="H12" s="13" t="str">
        <f ca="1">IF(AND(I12&lt;&gt;"",I12&lt;&gt;0),IF(OR(B12&lt;&gt;"",J12&lt;&gt;""),CONCATENATE($C$7,"_",$A12,IF($G$4="Cuaderno de Estudio","_zoom",CONCATENATE("a",IF(LEFT($G$5,1)="F",".jpg",".png")))),""),"")</f>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190</v>
      </c>
      <c r="K12" s="64"/>
      <c r="O12" s="2" t="str">
        <f>'Definición técnica de imagenes'!A18</f>
        <v>Diaporama F1</v>
      </c>
    </row>
    <row r="13" spans="1:16" s="11" customFormat="1" ht="150" customHeight="1" x14ac:dyDescent="0.25">
      <c r="A13" s="12" t="str">
        <f>IF(OR(B13&lt;&gt;"",J13&lt;&gt;""),CONCATENATE(LEFT(A12,3),IF(MID(A12,4,2)+1&lt;10,CONCATENATE("0",MID(A12,4,2)+1))),"")</f>
        <v>IMG04</v>
      </c>
      <c r="B13" s="62" t="s">
        <v>189</v>
      </c>
      <c r="C13" s="20" t="str">
        <f>IF(OR(B13&lt;&gt;"",J13&lt;&gt;""),IF($G$4="Recurso",CONCATENATE($G$4," ",$G$5),$G$4),"")</f>
        <v>Recurso F8</v>
      </c>
      <c r="D13" s="63"/>
      <c r="E13" s="63" t="s">
        <v>155</v>
      </c>
      <c r="F13" s="13" t="str">
        <f ca="1">IF(OR(B13&lt;&gt;"",J13&lt;&gt;""),CONCATENATE($C$7,"_",$A13,IF($G$4="Cuaderno de Estudio","_small",CONCATENATE(IF(I13="","","n"),IF(LEFT($G$5,1)="F",".jpg",".png")))),"")</f>
        <v>MA_07_12_REC_IMG04.jpg</v>
      </c>
      <c r="G13" s="13" t="str">
        <f ca="1">IF($F13&lt;&gt;"",IF($G$4="Recurso",VLOOKUP($E13,OFFSET('Definición técnica de imagenes'!$A$1,MATCH($G$5,'Definición técnica de imagenes'!$A$1:$A$104,0)-1,1,COUNTIF('Definición técnica de imagenes'!$A$3:$A$102,$G$5),5),5,FALSE),'Definición técnica de imagenes'!$F$16),"")</f>
        <v>643 x 450 px</v>
      </c>
      <c r="H13" s="13" t="str">
        <f ca="1">IF(AND(I13&lt;&gt;"",I13&lt;&gt;0),IF(OR(B13&lt;&gt;"",J13&lt;&gt;""),CONCATENATE($C$7,"_",$A13,IF($G$4="Cuaderno de Estudio","_zoom",CONCATENATE("a",IF(LEFT($G$5,1)="F",".jpg",".png")))),""),"")</f>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191</v>
      </c>
      <c r="K13" s="64"/>
      <c r="O13" s="2" t="str">
        <f>'Definición técnica de imagenes'!A19</f>
        <v>F4</v>
      </c>
    </row>
    <row r="14" spans="1:16" s="11" customFormat="1" ht="150" customHeight="1" x14ac:dyDescent="0.25">
      <c r="A14" s="12" t="str">
        <f>IF(OR(B14&lt;&gt;"",J14&lt;&gt;""),CONCATENATE(LEFT(A13,3),IF(MID(A13,4,2)+1&lt;10,CONCATENATE("0",MID(A13,4,2)+1))),"")</f>
        <v>IMG05</v>
      </c>
      <c r="B14" s="62" t="s">
        <v>189</v>
      </c>
      <c r="C14" s="20" t="str">
        <f>IF(OR(B14&lt;&gt;"",J14&lt;&gt;""),IF($G$4="Recurso",CONCATENATE($G$4," ",$G$5),$G$4),"")</f>
        <v>Recurso F8</v>
      </c>
      <c r="D14" s="63"/>
      <c r="E14" s="63" t="s">
        <v>155</v>
      </c>
      <c r="F14" s="13" t="str">
        <f ca="1">IF(OR(B14&lt;&gt;"",J14&lt;&gt;""),CONCATENATE($C$7,"_",$A14,IF($G$4="Cuaderno de Estudio","_small",CONCATENATE(IF(I14="","","n"),IF(LEFT($G$5,1)="F",".jpg",".png")))),"")</f>
        <v>MA_07_12_REC_IMG05.jpg</v>
      </c>
      <c r="G14" s="13" t="str">
        <f ca="1">IF($F14&lt;&gt;"",IF($G$4="Recurso",VLOOKUP($E14,OFFSET('Definición técnica de imagenes'!$A$1,MATCH($G$5,'Definición técnica de imagenes'!$A$1:$A$104,0)-1,1,COUNTIF('Definición técnica de imagenes'!$A$3:$A$102,$G$5),5),5,FALSE),'Definición técnica de imagenes'!$F$16),"")</f>
        <v>643 x 450 px</v>
      </c>
      <c r="H14" s="13" t="str">
        <f ca="1">IF(AND(I14&lt;&gt;"",I14&lt;&gt;0),IF(OR(B14&lt;&gt;"",J14&lt;&gt;""),CONCATENATE($C$7,"_",$A14,IF($G$4="Cuaderno de Estudio","_zoom",CONCATENATE("a",IF(LEFT($G$5,1)="F",".jpg",".png")))),""),"")</f>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193</v>
      </c>
      <c r="K14" s="64"/>
      <c r="O14" s="2" t="str">
        <f>'Definición técnica de imagenes'!A22</f>
        <v>F6</v>
      </c>
    </row>
    <row r="15" spans="1:16" s="11" customFormat="1" ht="150" customHeight="1" x14ac:dyDescent="0.25">
      <c r="A15" s="12" t="str">
        <f t="shared" ref="A15:A18" si="3">IF(OR(B15&lt;&gt;"",J15&lt;&gt;""),CONCATENATE(LEFT(A14,3),IF(MID(A14,4,2)+1&lt;10,CONCATENATE("0",MID(A14,4,2)+1))),"")</f>
        <v>IMG06</v>
      </c>
      <c r="B15" s="62" t="s">
        <v>189</v>
      </c>
      <c r="C15" s="20" t="str">
        <f t="shared" si="0"/>
        <v>Recurso F8</v>
      </c>
      <c r="D15" s="63"/>
      <c r="E15" s="63" t="s">
        <v>155</v>
      </c>
      <c r="F15" s="13" t="str">
        <f t="shared" ref="F15:F74" ca="1" si="4">IF(OR(B15&lt;&gt;"",J15&lt;&gt;""),CONCATENATE($C$7,"_",$A15,IF($G$4="Cuaderno de Estudio","_small",CONCATENATE(IF(I15="","","n"),IF(LEFT($G$5,1)="F",".jpg",".png")))),"")</f>
        <v>MA_07_12_REC_IMG06.jpg</v>
      </c>
      <c r="G15" s="13" t="str">
        <f ca="1">IF($F15&lt;&gt;"",IF($G$4="Recurso",VLOOKUP($E15,OFFSET('Definición técnica de imagenes'!$A$1,MATCH($G$5,'Definición técnica de imagenes'!$A$1:$A$104,0)-1,1,COUNTIF('Definición técnica de imagenes'!$A$3:$A$102,$G$5),5),5,FALSE),'Definición técnica de imagenes'!$F$16),"")</f>
        <v>643 x 450 px</v>
      </c>
      <c r="H15" s="13" t="str">
        <f t="shared" ref="H15:H74" ca="1" si="5">IF(AND(I15&lt;&gt;"",I15&lt;&gt;0),IF(OR(B15&lt;&gt;"",J15&lt;&gt;""),CONCATENATE($C$7,"_",$A15,IF($G$4="Cuaderno de Estudio","_zoom",CONCATENATE("a",IF(LEFT($G$5,1)="F",".jpg",".png")))),""),"")</f>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Jorge Alexander</cp:lastModifiedBy>
  <dcterms:created xsi:type="dcterms:W3CDTF">2014-07-01T23:43:25Z</dcterms:created>
  <dcterms:modified xsi:type="dcterms:W3CDTF">2015-12-04T00:32:13Z</dcterms:modified>
</cp:coreProperties>
</file>