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60" windowWidth="19440" windowHeight="121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562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H39" i="1"/>
  <c r="H38" i="1"/>
  <c r="H37" i="1"/>
  <c r="H36" i="1"/>
  <c r="H35" i="1"/>
  <c r="H34" i="1"/>
  <c r="H33" i="1"/>
  <c r="H32" i="1"/>
  <c r="H31" i="1"/>
  <c r="H29" i="1"/>
  <c r="H28" i="1"/>
  <c r="H27" i="1"/>
  <c r="H26" i="1"/>
  <c r="H24" i="1"/>
  <c r="H23" i="1"/>
  <c r="H22" i="1"/>
  <c r="H21" i="1"/>
  <c r="K45" i="2"/>
  <c r="J21" i="2"/>
  <c r="D17" i="2"/>
  <c r="D18" i="2"/>
  <c r="I21" i="2"/>
  <c r="D5" i="2"/>
  <c r="D7" i="2"/>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c r="A12" i="1"/>
  <c r="F12" i="1"/>
  <c r="G12" i="1"/>
  <c r="M8" i="1"/>
  <c r="M7" i="1"/>
  <c r="M6" i="1"/>
  <c r="M5" i="1"/>
  <c r="F5" i="1"/>
  <c r="M4" i="1"/>
  <c r="M3" i="1"/>
  <c r="M2" i="1"/>
  <c r="M1" i="1"/>
  <c r="E9" i="1"/>
  <c r="H12" i="1"/>
  <c r="H11" i="1"/>
  <c r="F11" i="1"/>
  <c r="G11" i="1"/>
  <c r="H10" i="1"/>
  <c r="A13" i="1"/>
  <c r="F10" i="1"/>
  <c r="G10" i="1"/>
  <c r="F13" i="1"/>
  <c r="G13" i="1"/>
  <c r="H13" i="1"/>
  <c r="A14" i="1"/>
  <c r="F14" i="1"/>
  <c r="G14" i="1"/>
  <c r="H14" i="1"/>
  <c r="A15" i="1"/>
  <c r="F15" i="1"/>
  <c r="G15" i="1"/>
  <c r="H15" i="1"/>
  <c r="A16" i="1"/>
  <c r="F16" i="1"/>
  <c r="G16" i="1"/>
  <c r="H16" i="1"/>
  <c r="A17" i="1"/>
  <c r="F17" i="1"/>
  <c r="G17" i="1"/>
  <c r="H17" i="1"/>
  <c r="A18" i="1"/>
  <c r="F18" i="1"/>
  <c r="G18" i="1"/>
  <c r="H18" i="1"/>
  <c r="A19" i="1"/>
  <c r="F19" i="1"/>
  <c r="G19" i="1"/>
  <c r="H19" i="1"/>
  <c r="A20" i="1"/>
  <c r="F20" i="1"/>
  <c r="G20" i="1"/>
  <c r="H20" i="1"/>
  <c r="A21" i="1"/>
  <c r="F21" i="1"/>
  <c r="G21" i="1"/>
  <c r="A22" i="1"/>
  <c r="F22" i="1"/>
  <c r="G22" i="1"/>
  <c r="A23" i="1"/>
  <c r="F23" i="1"/>
  <c r="G23" i="1"/>
  <c r="A24" i="1"/>
  <c r="F24" i="1"/>
  <c r="G24" i="1"/>
  <c r="A25" i="1"/>
  <c r="F25" i="1"/>
  <c r="G25" i="1"/>
  <c r="H25" i="1"/>
  <c r="A26" i="1"/>
  <c r="F26" i="1"/>
  <c r="G26" i="1"/>
  <c r="A27" i="1"/>
  <c r="F27" i="1"/>
  <c r="G27" i="1"/>
  <c r="A28" i="1"/>
  <c r="F28" i="1"/>
  <c r="G28" i="1"/>
  <c r="A29" i="1"/>
  <c r="F29" i="1"/>
  <c r="G29" i="1"/>
  <c r="A30" i="1"/>
  <c r="F30" i="1"/>
  <c r="G30" i="1"/>
  <c r="H30" i="1"/>
  <c r="A31" i="1"/>
  <c r="F31" i="1"/>
  <c r="G31" i="1"/>
  <c r="A32" i="1"/>
  <c r="F32" i="1"/>
  <c r="G32" i="1"/>
  <c r="A33" i="1"/>
  <c r="F33" i="1"/>
  <c r="G33" i="1"/>
  <c r="A34" i="1"/>
  <c r="F34" i="1"/>
  <c r="G34" i="1"/>
  <c r="A35" i="1"/>
  <c r="F35" i="1"/>
  <c r="G35" i="1"/>
  <c r="A36" i="1"/>
  <c r="F36" i="1"/>
  <c r="G36" i="1"/>
  <c r="A37" i="1"/>
  <c r="F37" i="1"/>
  <c r="G37" i="1"/>
  <c r="A38" i="1"/>
  <c r="F38" i="1"/>
  <c r="G38" i="1"/>
  <c r="A39" i="1"/>
  <c r="F39" i="1"/>
  <c r="G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<sst xmlns="http://schemas.openxmlformats.org/spreadsheetml/2006/main" count="394" uniqueCount="199">
  <si>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</si>
  <si>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</si>
  <si>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</si>
  <si>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</si>
  <si>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</si>
  <si>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</si>
  <si>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</si>
  <si>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</si>
  <si>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</si>
  <si>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</si>
  <si>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</si>
  <si>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</si>
  <si>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</si>
  <si>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</si>
  <si>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</si>
  <si>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</si>
  <si>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</si>
  <si>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</si>
  <si>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</si>
  <si>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</si>
  <si>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</si>
  <si>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</si>
  <si>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</si>
  <si>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</si>
  <si>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</si>
  <si>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</si>
  <si>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</si>
  <si>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</si>
  <si>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</si>
  <si>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</si>
  <si>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</si>
  <si>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</si>
  <si>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</si>
  <si>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</si>
  <si>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</si>
  <si>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</si>
  <si>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</si>
  <si>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</si>
  <si>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</si>
  <si>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</si>
  <si>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</si>
  <si>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</si>
  <si>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</si>
  <si>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</si>
  <si>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</si>
  <si>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</si>
  <si>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</si>
  <si>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</si>
  <si>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</si>
  <si>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</si>
  <si>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</si>
  <si>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</si>
  <si>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</si>
  <si>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</si>
  <si>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</si>
  <si>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</si>
  <si>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</si>
  <si>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</si>
  <si>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</si>
  <si>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</si>
  <si>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</si>
  <si>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</si>
  <si>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</si>
  <si>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</si>
  <si>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</si>
  <si>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</si>
  <si>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</si>
  <si>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</si>
  <si>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</si>
  <si>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</si>
  <si>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</si>
  <si>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</si>
  <si>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</si>
  <si>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</si>
  <si>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</si>
  <si>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</si>
  <si>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</si>
  <si>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</si>
  <si>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</si>
  <si>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</si>
  <si>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</si>
  <si>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</si>
  <si>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</si>
  <si>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</si>
  <si>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</si>
  <si>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</si>
  <si>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</si>
  <si>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</si>
  <si>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</si>
  <si>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</si>
  <si>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</si>
  <si>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</si>
  <si>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</si>
  <si>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</si>
  <si>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</si>
  <si>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</si>
  <si>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</si>
  <si>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</si>
  <si>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</si>
  <si>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</si>
  <si>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</si>
  <si>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</si>
  <si>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</si>
  <si>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</si>
  <si>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</si>
  <si>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</si>
  <si>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</si>
  <si>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</si>
  <si>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</si>
  <si>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</si>
  <si>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</si>
  <si>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</si>
  <si>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</si>
  <si>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</si>
  <si>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</si>
  <si>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</si>
  <si>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</si>
  <si>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</si>
  <si>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</si>
  <si>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</si>
  <si>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</si>
  <si>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</si>
  <si>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</si>
  <si>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</si>
  <si>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</si>
  <si>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</si>
  <si>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</si>
  <si>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</si>
  <si>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</si>
  <si>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</si>
  <si>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</si>
  <si>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</si>
  <si>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</si>
  <si>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</si>
  <si>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</si>
  <si>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</si>
  <si>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</si>
  <si>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</si>
  <si>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</si>
  <si>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</si>
  <si>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</si>
  <si>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</si>
  <si>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</si>
  <si>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</si>
  <si>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</si>
  <si>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</si>
  <si>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</si>
  <si>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</si>
  <si>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</si>
  <si>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</si>
  <si>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</si>
  <si>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</si>
  <si>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</si>
  <si>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</si>
  <si>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</si>
  <si>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</si>
  <si>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</si>
  <si>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</si>
  <si>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</si>
  <si>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</si>
  <si>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</si>
  <si>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</si>
  <si>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</si>
  <si>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</si>
  <si>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</si>
  <si>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</si>
  <si>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</si>
  <si>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</si>
  <si>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</si>
  <si>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</si>
  <si>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</si>
  <si>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</si>
  <si>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</si>
  <si>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</si>
  <si>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</si>
  <si>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</si>
  <si>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</si>
  <si>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</si>
  <si>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</si>
  <si>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</si>
  <si>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</si>
  <si>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</si>
  <si>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</si>
  <si>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</si>
  <si>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</si>
  <si>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</si>
  <si>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</si>
  <si>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</si>
  <si>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Andrea Perdomo</t>
  </si>
  <si>
    <t>IMG02</t>
  </si>
  <si>
    <t>IMG03</t>
  </si>
  <si>
    <t>IMG04</t>
  </si>
  <si>
    <t>IMG05</t>
  </si>
  <si>
    <t>IMG06</t>
  </si>
  <si>
    <t xml:space="preserve">
</t>
  </si>
  <si>
    <t>Los números decimales</t>
  </si>
  <si>
    <t>MA_06_07_REC30</t>
  </si>
  <si>
    <t>Fracción para contenedor 1</t>
  </si>
  <si>
    <t>Fracción para contenedor 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</si>
</sst>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3">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0" fontId="0" fillId="0" borderId="31" xfId="0" quotePrefix="1" applyBorder="1" applyAlignment="1">
      <alignment vertical="center" wrapText="1"/>
    </xf>
    <xf numFmtId="0" fontId="12"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14" fillId="0" borderId="0" xfId="0" applyFont="1" applyBorder="1" applyAlignment="1">
      <alignment vertical="center" wrapText="1"/>
    </xf>
    <xf numFmtId="0" fontId="14"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1" fillId="0" borderId="29" xfId="0" applyFont="1" applyBorder="1" applyAlignment="1">
      <alignment vertical="center" wrapText="1"/>
    </xf>
    <xf numFmtId="0" fontId="21" fillId="0" borderId="29" xfId="0" applyFont="1" applyFill="1" applyBorder="1" applyAlignment="1">
      <alignment vertical="center" wrapText="1"/>
    </xf>
    <xf numFmtId="0" fontId="20"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pplyProtection="1">
      <alignment horizontal="center"/>
      <protection locked="0"/>
    </xf>
    <xf numFmtId="164" fontId="7" fillId="0" borderId="26" xfId="0" applyNumberFormat="1" applyFont="1" applyBorder="1" applyAlignment="1" applyProtection="1">
      <alignment horizontal="center"/>
      <protection locked="0"/>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8" borderId="0" xfId="0" applyFont="1" applyFill="1" applyAlignment="1">
      <alignment horizontal="center" vertical="center" wrapText="1"/>
    </xf>
    <xf numFmtId="0" fontId="13"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2" Type="http://schemas.openxmlformats.org/officeDocument/2006/relationships/image" Target="../media/image2.gif"/><Relationship Id="rId1" Type="http://schemas.openxmlformats.org/officeDocument/2006/relationships/image" Target="../media/image1.gif"/><Relationship Id="rId6" Type="http://schemas.openxmlformats.org/officeDocument/2006/relationships/image" Target="../media/image6.gif"/><Relationship Id="rId5" Type="http://schemas.openxmlformats.org/officeDocument/2006/relationships/image" Target="../media/image5.gif"/><Relationship Id="rId4" Type="http://schemas.openxmlformats.org/officeDocument/2006/relationships/image" Target="../media/image4.gif"/></Relationships>
</file>

<file path=xl/drawings/drawing1.xml><?xml version="1.0" encoding="utf-8"?>
<xdr:wsDr xmlns:xdr="http://schemas.openxmlformats.org/drawingml/2006/spreadsheetDrawing" xmlns:a="http://schemas.openxmlformats.org/drawingml/2006/main">
  <xdr:twoCellAnchor editAs="oneCell">
    <xdr:from>
      <xdr:col>10</xdr:col>
      <xdr:colOff>613833</xdr:colOff>
      <xdr:row>9</xdr:row>
      <xdr:rowOff>95250</xdr:rowOff>
    </xdr:from>
    <xdr:to>
      <xdr:col>10</xdr:col>
      <xdr:colOff>1495848</xdr:colOff>
      <xdr:row>9</xdr:row>
      <xdr:rowOff>739775</xdr:rowOff>
    </xdr:to>
    <xdr:pic>
      <xdr:nvPicPr>
        <xdr:cNvPr id="8" name="7 Imagen" descr="C:\Users\DIANY\Google Drive\2. AulaPlaneta\TRABAJO\RECURSOS\TRABAJO\6. 01 ENE 2016\MA_06_07_CO_REC30\IMAGENES\IMG01.gif"/>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975666" y="2243667"/>
          <a:ext cx="882015" cy="644525"/>
        </a:xfrm>
        <a:prstGeom prst="rect">
          <a:avLst/>
        </a:prstGeom>
        <a:noFill/>
        <a:ln>
          <a:noFill/>
        </a:ln>
      </xdr:spPr>
    </xdr:pic>
    <xdr:clientData/>
  </xdr:twoCellAnchor>
  <xdr:twoCellAnchor editAs="oneCell">
    <xdr:from>
      <xdr:col>10</xdr:col>
      <xdr:colOff>804333</xdr:colOff>
      <xdr:row>10</xdr:row>
      <xdr:rowOff>137583</xdr:rowOff>
    </xdr:from>
    <xdr:to>
      <xdr:col>10</xdr:col>
      <xdr:colOff>1293283</xdr:colOff>
      <xdr:row>10</xdr:row>
      <xdr:rowOff>678603</xdr:rowOff>
    </xdr:to>
    <xdr:pic>
      <xdr:nvPicPr>
        <xdr:cNvPr id="9" name="8 Imagen" descr="C:\Users\DIANY\Google Drive\2. AulaPlaneta\TRABAJO\RECURSOS\TRABAJO\6. 01 ENE 2016\MA_06_07_CO_REC30\IMAGENES\IMG02.gif"/>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66166" y="3143250"/>
          <a:ext cx="488950" cy="541020"/>
        </a:xfrm>
        <a:prstGeom prst="rect">
          <a:avLst/>
        </a:prstGeom>
        <a:noFill/>
        <a:ln>
          <a:noFill/>
        </a:ln>
      </xdr:spPr>
    </xdr:pic>
    <xdr:clientData/>
  </xdr:twoCellAnchor>
  <xdr:twoCellAnchor editAs="oneCell">
    <xdr:from>
      <xdr:col>10</xdr:col>
      <xdr:colOff>656166</xdr:colOff>
      <xdr:row>11</xdr:row>
      <xdr:rowOff>158750</xdr:rowOff>
    </xdr:from>
    <xdr:to>
      <xdr:col>10</xdr:col>
      <xdr:colOff>1570566</xdr:colOff>
      <xdr:row>11</xdr:row>
      <xdr:rowOff>707390</xdr:rowOff>
    </xdr:to>
    <xdr:pic>
      <xdr:nvPicPr>
        <xdr:cNvPr id="10" name="9 Imagen" descr="C:\Users\DIANY\Google Drive\2. AulaPlaneta\TRABAJO\RECURSOS\TRABAJO\6. 01 ENE 2016\MA_06_07_CO_REC30\IMAGENES\IMG03.gif"/>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017999" y="4021667"/>
          <a:ext cx="914400" cy="548640"/>
        </a:xfrm>
        <a:prstGeom prst="rect">
          <a:avLst/>
        </a:prstGeom>
        <a:noFill/>
        <a:ln>
          <a:noFill/>
        </a:ln>
      </xdr:spPr>
    </xdr:pic>
    <xdr:clientData/>
  </xdr:twoCellAnchor>
  <xdr:twoCellAnchor editAs="oneCell">
    <xdr:from>
      <xdr:col>10</xdr:col>
      <xdr:colOff>920750</xdr:colOff>
      <xdr:row>12</xdr:row>
      <xdr:rowOff>74083</xdr:rowOff>
    </xdr:from>
    <xdr:to>
      <xdr:col>10</xdr:col>
      <xdr:colOff>1306195</xdr:colOff>
      <xdr:row>12</xdr:row>
      <xdr:rowOff>711623</xdr:rowOff>
    </xdr:to>
    <xdr:pic>
      <xdr:nvPicPr>
        <xdr:cNvPr id="11" name="10 Imagen" descr="C:\Users\DIANY\Google Drive\2. AulaPlaneta\TRABAJO\RECURSOS\TRABAJO\6. 01 ENE 2016\MA_06_07_CO_REC30\IMAGENES\IMG04.gif"/>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282583" y="4794250"/>
          <a:ext cx="385445" cy="637540"/>
        </a:xfrm>
        <a:prstGeom prst="rect">
          <a:avLst/>
        </a:prstGeom>
        <a:noFill/>
        <a:ln>
          <a:noFill/>
        </a:ln>
      </xdr:spPr>
    </xdr:pic>
    <xdr:clientData/>
  </xdr:twoCellAnchor>
  <xdr:twoCellAnchor editAs="oneCell">
    <xdr:from>
      <xdr:col>10</xdr:col>
      <xdr:colOff>783167</xdr:colOff>
      <xdr:row>13</xdr:row>
      <xdr:rowOff>105833</xdr:rowOff>
    </xdr:from>
    <xdr:to>
      <xdr:col>10</xdr:col>
      <xdr:colOff>1324822</xdr:colOff>
      <xdr:row>13</xdr:row>
      <xdr:rowOff>710988</xdr:rowOff>
    </xdr:to>
    <xdr:pic>
      <xdr:nvPicPr>
        <xdr:cNvPr id="18" name="17 Imagen" descr="C:\Users\DIANY\Google Drive\2. AulaPlaneta\TRABAJO\RECURSOS\TRABAJO\6. 01 ENE 2016\MA_06_07_CO_REC30\IMAGENES\IMG05.gif"/>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145000" y="5683250"/>
          <a:ext cx="541655" cy="605155"/>
        </a:xfrm>
        <a:prstGeom prst="rect">
          <a:avLst/>
        </a:prstGeom>
        <a:noFill/>
        <a:ln>
          <a:noFill/>
        </a:ln>
      </xdr:spPr>
    </xdr:pic>
    <xdr:clientData/>
  </xdr:twoCellAnchor>
  <xdr:twoCellAnchor editAs="oneCell">
    <xdr:from>
      <xdr:col>10</xdr:col>
      <xdr:colOff>582083</xdr:colOff>
      <xdr:row>14</xdr:row>
      <xdr:rowOff>127000</xdr:rowOff>
    </xdr:from>
    <xdr:to>
      <xdr:col>10</xdr:col>
      <xdr:colOff>1634278</xdr:colOff>
      <xdr:row>14</xdr:row>
      <xdr:rowOff>758190</xdr:rowOff>
    </xdr:to>
    <xdr:pic>
      <xdr:nvPicPr>
        <xdr:cNvPr id="19" name="18 Imagen" descr="C:\Users\DIANY\Google Drive\2. AulaPlaneta\TRABAJO\RECURSOS\TRABAJO\6. 01 ENE 2016\MA_06_07_CO_REC30\IMAGENES\IMG06.gif"/>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943916" y="6561667"/>
          <a:ext cx="1052195" cy="63119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90" zoomScaleNormal="90" zoomScalePageLayoutView="140" workbookViewId="0">
      <pane ySplit="9" topLeftCell="A10" activePane="bottomLeft" state="frozen"/>
      <selection pane="bottomLeft" activeCell="C5" sqref="C5:D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M10B</v>
      </c>
    </row>
    <row r="2" spans="1:16" ht="15.75" x14ac:dyDescent="0.25">
      <c r="A2" s="1"/>
      <c r="B2" s="3" t="s">
        <v>121</v>
      </c>
      <c r="C2" s="79" t="s">
        <v>21</v>
      </c>
      <c r="D2" s="80"/>
      <c r="F2" s="72" t="s">
        <v>0</v>
      </c>
      <c r="G2" s="73"/>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1">
        <v>6</v>
      </c>
      <c r="D3" s="82"/>
      <c r="F3" s="74">
        <v>42375</v>
      </c>
      <c r="G3" s="75"/>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1" t="s">
        <v>195</v>
      </c>
      <c r="D4" s="82"/>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3" t="s">
        <v>188</v>
      </c>
      <c r="D5" s="84"/>
      <c r="E5" s="5"/>
      <c r="F5" s="37" t="str">
        <f>IF(G4="Recurso","Motor del recurso","")</f>
        <v>Motor del recurso</v>
      </c>
      <c r="G5" s="61" t="s">
        <v>86</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68" t="s">
        <v>196</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76" t="s">
        <v>62</v>
      </c>
      <c r="G8" s="77"/>
      <c r="H8" s="77"/>
      <c r="I8" s="78"/>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M10B</v>
      </c>
      <c r="F9" s="57" t="s">
        <v>61</v>
      </c>
      <c r="G9" s="57" t="s">
        <v>59</v>
      </c>
      <c r="H9" s="57" t="s">
        <v>60</v>
      </c>
      <c r="I9" s="57" t="s">
        <v>114</v>
      </c>
      <c r="J9" s="18" t="s">
        <v>6</v>
      </c>
      <c r="K9" s="19" t="s">
        <v>7</v>
      </c>
      <c r="O9" s="2" t="str">
        <f>'Definición técnica de imagenes'!A11</f>
        <v>M10B</v>
      </c>
    </row>
    <row r="10" spans="1:16" s="11" customFormat="1" ht="67.5" x14ac:dyDescent="0.25">
      <c r="A10" s="12" t="str">
        <f>IF(OR(B10&lt;&gt;"",J10&lt;&gt;""),"IMG01","")</f>
        <v>IMG01</v>
      </c>
      <c r="B10" s="62" t="s">
        <v>130</v>
      </c>
      <c r="C10" s="20" t="str">
        <f t="shared" ref="C10:C41" si="0">IF(OR(B10&lt;&gt;"",J10&lt;&gt;""),IF($G$4="Recurso",CONCATENATE($G$4," ",$G$5),$G$4),"")</f>
        <v>Recurso M10B</v>
      </c>
      <c r="D10" s="63" t="s">
        <v>187</v>
      </c>
      <c r="E10" s="63" t="s">
        <v>155</v>
      </c>
      <c r="F10" s="13" t="str">
        <f t="shared" ref="F10" ca="1" si="1">IF(OR(B10&lt;&gt;"",J10&lt;&gt;""),CONCATENATE($C$7,"_",$A10,IF($G$4="Cuaderno de Estudio","_small",CONCATENATE(IF(I10="","","n"),IF(LEFT($G$5,1)="F",".jpg",".png")))),"")</f>
        <v>MA_06_07_REC30_IMG01.png</v>
      </c>
      <c r="G10" s="13" t="str">
        <f ca="1">IF($F10&lt;&gt;"",IF($G$4="Recurso",VLOOKUP($E10,OFFSET('Definición técnica de imagenes'!$A$1,MATCH($G$5,'Definición técnica de imagenes'!$A$1:$A$104,0)-1,1,COUNTIF('Definición técnica de imagenes'!$A$3:$A$102,$G$5),5),5,FALSE),'Definición técnica de imagenes'!$F$16),"")</f>
        <v>273 x 51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197</v>
      </c>
      <c r="K10" s="64" t="s">
        <v>194</v>
      </c>
      <c r="O10" s="2" t="str">
        <f>'Definición técnica de imagenes'!A12</f>
        <v>M12D</v>
      </c>
    </row>
    <row r="11" spans="1:16" s="11" customFormat="1" ht="67.5" x14ac:dyDescent="0.25">
      <c r="A11" s="12" t="str">
        <f t="shared" ref="A11:A18" si="3">IF(OR(B11&lt;&gt;"",J11&lt;&gt;""),CONCATENATE(LEFT(A10,3),IF(MID(A10,4,2)+1&lt;10,CONCATENATE("0",MID(A10,4,2)+1))),"")</f>
        <v>IMG02</v>
      </c>
      <c r="B11" s="62" t="s">
        <v>189</v>
      </c>
      <c r="C11" s="20" t="str">
        <f t="shared" si="0"/>
        <v>Recurso M10B</v>
      </c>
      <c r="D11" s="63" t="s">
        <v>187</v>
      </c>
      <c r="E11" s="63" t="s">
        <v>155</v>
      </c>
      <c r="F11" s="13" t="str">
        <f t="shared" ref="F11:F74" ca="1" si="4">IF(OR(B11&lt;&gt;"",J11&lt;&gt;""),CONCATENATE($C$7,"_",$A11,IF($G$4="Cuaderno de Estudio","_small",CONCATENATE(IF(I11="","","n"),IF(LEFT($G$5,1)="F",".jpg",".png")))),"")</f>
        <v>MA_06_07_REC30_IMG02.png</v>
      </c>
      <c r="G11" s="13" t="str">
        <f ca="1">IF($F11&lt;&gt;"",IF($G$4="Recurso",VLOOKUP($E11,OFFSET('Definición técnica de imagenes'!$A$1,MATCH($G$5,'Definición técnica de imagenes'!$A$1:$A$104,0)-1,1,COUNTIF('Definición técnica de imagenes'!$A$3:$A$102,$G$5),5),5,FALSE),'Definición técnica de imagenes'!$F$16),"")</f>
        <v>273 x 51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3" t="s">
        <v>197</v>
      </c>
      <c r="K11" s="64" t="s">
        <v>194</v>
      </c>
      <c r="O11" s="2" t="str">
        <f>'Definición técnica de imagenes'!A13</f>
        <v>M101</v>
      </c>
    </row>
    <row r="12" spans="1:16" s="11" customFormat="1" ht="67.5" x14ac:dyDescent="0.25">
      <c r="A12" s="12" t="str">
        <f t="shared" si="3"/>
        <v>IMG03</v>
      </c>
      <c r="B12" s="62" t="s">
        <v>190</v>
      </c>
      <c r="C12" s="20" t="str">
        <f t="shared" si="0"/>
        <v>Recurso M10B</v>
      </c>
      <c r="D12" s="63" t="s">
        <v>187</v>
      </c>
      <c r="E12" s="63" t="s">
        <v>155</v>
      </c>
      <c r="F12" s="13" t="str">
        <f t="shared" ca="1" si="4"/>
        <v>MA_06_07_REC30_IMG03.png</v>
      </c>
      <c r="G12" s="13" t="str">
        <f ca="1">IF($F12&lt;&gt;"",IF($G$4="Recurso",VLOOKUP($E12,OFFSET('Definición técnica de imagenes'!$A$1,MATCH($G$5,'Definición técnica de imagenes'!$A$1:$A$104,0)-1,1,COUNTIF('Definición técnica de imagenes'!$A$3:$A$102,$G$5),5),5,FALSE),'Definición técnica de imagenes'!$F$16),"")</f>
        <v>273 x 51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3" t="s">
        <v>197</v>
      </c>
      <c r="K12" s="64" t="s">
        <v>194</v>
      </c>
      <c r="O12" s="2" t="str">
        <f>'Definición técnica de imagenes'!A18</f>
        <v>Diaporama F1</v>
      </c>
    </row>
    <row r="13" spans="1:16" s="11" customFormat="1" ht="67.5" x14ac:dyDescent="0.25">
      <c r="A13" s="12" t="str">
        <f t="shared" si="3"/>
        <v>IMG04</v>
      </c>
      <c r="B13" s="62" t="s">
        <v>191</v>
      </c>
      <c r="C13" s="20" t="str">
        <f t="shared" si="0"/>
        <v>Recurso M10B</v>
      </c>
      <c r="D13" s="63" t="s">
        <v>187</v>
      </c>
      <c r="E13" s="63" t="s">
        <v>155</v>
      </c>
      <c r="F13" s="13" t="str">
        <f t="shared" ca="1" si="4"/>
        <v>MA_06_07_REC30_IMG04.png</v>
      </c>
      <c r="G13" s="13" t="str">
        <f ca="1">IF($F13&lt;&gt;"",IF($G$4="Recurso",VLOOKUP($E13,OFFSET('Definición técnica de imagenes'!$A$1,MATCH($G$5,'Definición técnica de imagenes'!$A$1:$A$104,0)-1,1,COUNTIF('Definición técnica de imagenes'!$A$3:$A$102,$G$5),5),5,FALSE),'Definición técnica de imagenes'!$F$16),"")</f>
        <v>273 x 51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3" t="s">
        <v>198</v>
      </c>
      <c r="K13" s="64" t="s">
        <v>194</v>
      </c>
      <c r="O13" s="2" t="str">
        <f>'Definición técnica de imagenes'!A19</f>
        <v>F4</v>
      </c>
    </row>
    <row r="14" spans="1:16" s="11" customFormat="1" ht="67.5" x14ac:dyDescent="0.25">
      <c r="A14" s="12" t="str">
        <f t="shared" si="3"/>
        <v>IMG05</v>
      </c>
      <c r="B14" s="62" t="s">
        <v>192</v>
      </c>
      <c r="C14" s="20" t="str">
        <f t="shared" si="0"/>
        <v>Recurso M10B</v>
      </c>
      <c r="D14" s="63" t="s">
        <v>187</v>
      </c>
      <c r="E14" s="63" t="s">
        <v>155</v>
      </c>
      <c r="F14" s="13" t="str">
        <f t="shared" ca="1" si="4"/>
        <v>MA_06_07_REC30_IMG05.png</v>
      </c>
      <c r="G14" s="13" t="str">
        <f ca="1">IF($F14&lt;&gt;"",IF($G$4="Recurso",VLOOKUP($E14,OFFSET('Definición técnica de imagenes'!$A$1,MATCH($G$5,'Definición técnica de imagenes'!$A$1:$A$104,0)-1,1,COUNTIF('Definición técnica de imagenes'!$A$3:$A$102,$G$5),5),5,FALSE),'Definición técnica de imagenes'!$F$16),"")</f>
        <v>273 x 51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3" t="s">
        <v>198</v>
      </c>
      <c r="K14" s="64" t="s">
        <v>194</v>
      </c>
      <c r="O14" s="2" t="str">
        <f>'Definición técnica de imagenes'!A22</f>
        <v>F6</v>
      </c>
    </row>
    <row r="15" spans="1:16" s="11" customFormat="1" ht="67.5" x14ac:dyDescent="0.25">
      <c r="A15" s="12" t="str">
        <f t="shared" si="3"/>
        <v>IMG06</v>
      </c>
      <c r="B15" s="62" t="s">
        <v>193</v>
      </c>
      <c r="C15" s="20" t="str">
        <f t="shared" si="0"/>
        <v>Recurso M10B</v>
      </c>
      <c r="D15" s="63" t="s">
        <v>187</v>
      </c>
      <c r="E15" s="63" t="s">
        <v>155</v>
      </c>
      <c r="F15" s="13" t="str">
        <f t="shared" ca="1" si="4"/>
        <v>MA_06_07_REC30_IMG06.png</v>
      </c>
      <c r="G15" s="13" t="str">
        <f ca="1">IF($F15&lt;&gt;"",IF($G$4="Recurso",VLOOKUP($E15,OFFSET('Definición técnica de imagenes'!$A$1,MATCH($G$5,'Definición técnica de imagenes'!$A$1:$A$104,0)-1,1,COUNTIF('Definición técnica de imagenes'!$A$3:$A$102,$G$5),5),5,FALSE),'Definición técnica de imagenes'!$F$16),"")</f>
        <v>273 x 51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3" t="s">
        <v>198</v>
      </c>
      <c r="K15" s="64" t="s">
        <v>194</v>
      </c>
      <c r="O15" s="2" t="str">
        <f>'Definición técnica de imagenes'!A24</f>
        <v>F6B</v>
      </c>
    </row>
    <row r="16" spans="1:16" s="11" customFormat="1" x14ac:dyDescent="0.2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3"/>
      <c r="K16" s="64"/>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3"/>
      <c r="K17" s="64"/>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3"/>
      <c r="K18" s="64"/>
      <c r="O18" s="2" t="str">
        <f>'Definición técnica de imagenes'!A30</f>
        <v>F8</v>
      </c>
    </row>
    <row r="19" spans="1:15" s="11" customFormat="1" x14ac:dyDescent="0.2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3"/>
      <c r="K19" s="64"/>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3"/>
      <c r="K20" s="64"/>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3"/>
      <c r="K21" s="64"/>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4"/>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3"/>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4"/>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3"/>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3"/>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3"/>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3"/>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3"/>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3"/>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3"/>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3"/>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4"/>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4"/>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3"/>
      <c r="K37" s="64"/>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63"/>
      <c r="K38" s="64"/>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4"/>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87" t="s">
        <v>38</v>
      </c>
      <c r="B1" s="88"/>
      <c r="C1" s="88"/>
      <c r="D1" s="88"/>
      <c r="E1" s="88"/>
      <c r="F1" s="89"/>
    </row>
    <row r="2" spans="1:11" x14ac:dyDescent="0.25">
      <c r="A2" s="30" t="s">
        <v>42</v>
      </c>
      <c r="B2" s="31"/>
      <c r="C2" s="90" t="s">
        <v>13</v>
      </c>
      <c r="D2" s="91"/>
      <c r="E2" s="92"/>
      <c r="F2" s="32"/>
    </row>
    <row r="3" spans="1:11" ht="63" x14ac:dyDescent="0.25">
      <c r="A3" s="33" t="s">
        <v>43</v>
      </c>
      <c r="B3" s="31"/>
      <c r="C3" s="96" t="s">
        <v>14</v>
      </c>
      <c r="D3" s="97"/>
      <c r="E3" s="98"/>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99" t="str">
        <f>CONCATENATE(H21,"_",I21,"_",J21,"_CO")</f>
        <v>LE_07_04_CO</v>
      </c>
      <c r="E5" s="100"/>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85" t="str">
        <f>CONCATENATE("SolicitudGrafica_",D5,".xls")</f>
        <v>SolicitudGrafica_LE_07_04_CO.xls</v>
      </c>
      <c r="E7" s="85"/>
      <c r="F7" s="86"/>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87" t="s">
        <v>41</v>
      </c>
      <c r="B13" s="88"/>
      <c r="C13" s="88"/>
      <c r="D13" s="88"/>
      <c r="E13" s="88"/>
      <c r="F13" s="89"/>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0" t="s">
        <v>49</v>
      </c>
      <c r="D15" s="91"/>
      <c r="E15" s="91"/>
      <c r="F15" s="92"/>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3" t="str">
        <f>CONCATENATE(H21,"_",I21,"_",J21,"_",K45)</f>
        <v>LE_07_04_REC10</v>
      </c>
      <c r="E17" s="94"/>
      <c r="F17" s="95"/>
      <c r="J17" s="22">
        <v>14</v>
      </c>
      <c r="K17" s="22">
        <v>14</v>
      </c>
    </row>
    <row r="18" spans="1:11" ht="79.5" thickBot="1" x14ac:dyDescent="0.3">
      <c r="A18" s="33" t="s">
        <v>48</v>
      </c>
      <c r="B18" s="31"/>
      <c r="C18" s="59" t="s">
        <v>120</v>
      </c>
      <c r="D18" s="85" t="str">
        <f>CONCATENATE("SolicitudGrafica_",D17,".xls")</f>
        <v>SolicitudGrafica_LE_07_04_REC10.xls</v>
      </c>
      <c r="E18" s="85"/>
      <c r="F18" s="86"/>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2" t="s">
        <v>56</v>
      </c>
      <c r="B1" s="102" t="s">
        <v>149</v>
      </c>
      <c r="C1" s="102" t="s">
        <v>63</v>
      </c>
      <c r="D1" s="102" t="s">
        <v>64</v>
      </c>
      <c r="E1" s="102" t="s">
        <v>5</v>
      </c>
      <c r="F1" s="102" t="s">
        <v>65</v>
      </c>
      <c r="G1" s="102" t="s">
        <v>66</v>
      </c>
      <c r="H1" s="101" t="s">
        <v>68</v>
      </c>
      <c r="I1" s="101"/>
    </row>
    <row r="2" spans="1:10" x14ac:dyDescent="0.25">
      <c r="A2" s="102"/>
      <c r="B2" s="102"/>
      <c r="C2" s="102"/>
      <c r="D2" s="102"/>
      <c r="E2" s="102"/>
      <c r="F2" s="102"/>
      <c r="G2" s="102"/>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67"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1" customFormat="1" ht="14.65" customHeight="1" x14ac:dyDescent="0.25">
      <c r="A15" s="69" t="s">
        <v>96</v>
      </c>
      <c r="B15" s="69"/>
      <c r="C15" s="69" t="s">
        <v>97</v>
      </c>
      <c r="D15" s="70" t="s">
        <v>98</v>
      </c>
      <c r="E15" s="69" t="s">
        <v>93</v>
      </c>
      <c r="F15" s="69" t="s">
        <v>117</v>
      </c>
      <c r="G15" s="69"/>
      <c r="H15" s="70" t="s">
        <v>122</v>
      </c>
      <c r="I15" s="69"/>
      <c r="J15" s="71"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66"/>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66"/>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DIANY</cp:lastModifiedBy>
  <dcterms:created xsi:type="dcterms:W3CDTF">2014-07-01T23:43:25Z</dcterms:created>
  <dcterms:modified xsi:type="dcterms:W3CDTF">2015-12-28T15:11:47Z</dcterms:modified>
</cp:coreProperties>
</file>