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09\"/>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6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F12" i="1"/>
  <c r="G12" i="1"/>
  <c r="I10" i="1"/>
  <c r="C10" i="1"/>
  <c r="A10" i="1"/>
  <c r="M8" i="1"/>
  <c r="M7" i="1"/>
  <c r="M6" i="1"/>
  <c r="M5" i="1"/>
  <c r="F5" i="1"/>
  <c r="M4" i="1"/>
  <c r="M3" i="1"/>
  <c r="M2" i="1"/>
  <c r="M1" i="1"/>
  <c r="E9" i="1"/>
  <c r="H12" i="1"/>
  <c r="H11" i="1"/>
  <c r="F11" i="1"/>
  <c r="G11" i="1"/>
  <c r="H10" i="1"/>
  <c r="A13" i="1"/>
  <c r="F10" i="1"/>
  <c r="G10" i="1"/>
  <c r="F13" i="1"/>
  <c r="G13" i="1"/>
  <c r="H13" i="1"/>
  <c r="A14" i="1"/>
  <c r="F14" i="1"/>
  <c r="G14" i="1"/>
  <c r="H14" i="1"/>
  <c r="A15" i="1"/>
  <c r="F15" i="1"/>
  <c r="G15" i="1"/>
  <c r="H15" i="1"/>
  <c r="A16" i="1"/>
  <c r="F16" i="1"/>
  <c r="G16" i="1"/>
  <c r="H16" i="1"/>
  <c r="A17" i="1"/>
  <c r="F17" i="1"/>
  <c r="G17" i="1"/>
  <c r="H17" i="1"/>
  <c r="A18" i="1"/>
  <c r="F18" i="1"/>
  <c r="G18" i="1"/>
  <c r="H18" i="1"/>
  <c r="A19" i="1"/>
  <c r="F19" i="1"/>
  <c r="G19" i="1"/>
  <c r="H19" i="1"/>
  <c r="A20" i="1"/>
  <c r="F20" i="1"/>
  <c r="G20" i="1"/>
  <c r="H20" i="1"/>
  <c r="A21" i="1"/>
  <c r="F21" i="1"/>
  <c r="G21" i="1"/>
  <c r="H21" i="1"/>
  <c r="A22" i="1"/>
  <c r="F22" i="1"/>
  <c r="G22" i="1"/>
  <c r="H22" i="1"/>
  <c r="A23" i="1"/>
  <c r="F23" i="1"/>
  <c r="G23" i="1"/>
  <c r="H23" i="1"/>
  <c r="A24" i="1"/>
  <c r="F24" i="1"/>
  <c r="G24" i="1"/>
  <c r="H24" i="1"/>
  <c r="A25" i="1"/>
  <c r="F25" i="1"/>
  <c r="G25" i="1"/>
  <c r="H25" i="1"/>
  <c r="A26" i="1"/>
  <c r="H26" i="1"/>
  <c r="F26" i="1"/>
  <c r="G26" i="1"/>
  <c r="A27" i="1"/>
  <c r="F27" i="1"/>
  <c r="G27" i="1"/>
  <c r="H27" i="1"/>
  <c r="A28" i="1"/>
  <c r="H28" i="1"/>
  <c r="F28" i="1"/>
  <c r="G28" i="1"/>
  <c r="A29" i="1"/>
  <c r="F29" i="1"/>
  <c r="G29" i="1"/>
  <c r="H29" i="1"/>
  <c r="A30" i="1"/>
  <c r="F30" i="1"/>
  <c r="G30" i="1"/>
  <c r="H30" i="1"/>
  <c r="A31" i="1"/>
  <c r="F31" i="1"/>
  <c r="G31" i="1"/>
  <c r="H31" i="1"/>
  <c r="A32" i="1"/>
  <c r="F32" i="1"/>
  <c r="G32" i="1"/>
  <c r="H32" i="1"/>
  <c r="A33" i="1"/>
  <c r="F33" i="1"/>
  <c r="G33" i="1"/>
  <c r="H33" i="1"/>
  <c r="A34" i="1"/>
  <c r="F34" i="1"/>
  <c r="G34" i="1"/>
  <c r="H34" i="1"/>
  <c r="A35" i="1"/>
  <c r="F35" i="1"/>
  <c r="G35" i="1"/>
  <c r="H35" i="1"/>
  <c r="A36" i="1"/>
  <c r="F36" i="1"/>
  <c r="G36" i="1"/>
  <c r="H36" i="1"/>
  <c r="A37" i="1"/>
  <c r="F37" i="1"/>
  <c r="G37" i="1"/>
  <c r="H37" i="1"/>
  <c r="A38" i="1"/>
  <c r="F38" i="1"/>
  <c r="G38" i="1"/>
  <c r="H38" i="1"/>
  <c r="A39" i="1"/>
  <c r="F39" i="1"/>
  <c r="G39" i="1"/>
  <c r="H39" i="1"/>
  <c r="A40" i="1"/>
  <c r="F40" i="1"/>
  <c r="G40" i="1"/>
  <c r="H40" i="1"/>
  <c r="A41" i="1"/>
  <c r="F41" i="1"/>
  <c r="G41" i="1"/>
  <c r="H41" i="1"/>
  <c r="A42" i="1"/>
  <c r="F42" i="1"/>
  <c r="G42" i="1"/>
  <c r="H42" i="1"/>
  <c r="A43" i="1"/>
  <c r="F43" i="1"/>
  <c r="G43" i="1"/>
  <c r="H43" i="1"/>
  <c r="A44" i="1"/>
  <c r="F44" i="1"/>
  <c r="G44" i="1"/>
  <c r="H44" i="1"/>
  <c r="A45" i="1"/>
  <c r="F45" i="1"/>
  <c r="G45" i="1"/>
  <c r="H45" i="1"/>
  <c r="A46" i="1"/>
  <c r="F46" i="1"/>
  <c r="G46" i="1"/>
  <c r="H46" i="1"/>
  <c r="A47" i="1"/>
  <c r="F47" i="1"/>
  <c r="G47" i="1"/>
  <c r="H47" i="1"/>
  <c r="A48" i="1"/>
  <c r="F48" i="1"/>
  <c r="G48" i="1"/>
  <c r="H48" i="1"/>
  <c r="A49" i="1"/>
  <c r="F49" i="1"/>
  <c r="G49" i="1"/>
  <c r="H49" i="1"/>
  <c r="A50" i="1"/>
  <c r="F50" i="1"/>
  <c r="G50" i="1"/>
  <c r="H50" i="1"/>
  <c r="A51" i="1"/>
  <c r="F51" i="1"/>
  <c r="G51" i="1"/>
  <c r="H51" i="1"/>
  <c r="A52" i="1"/>
  <c r="H52" i="1"/>
  <c r="F52" i="1"/>
  <c r="G52" i="1"/>
  <c r="A53" i="1"/>
  <c r="F53" i="1"/>
  <c r="G53" i="1"/>
  <c r="H53" i="1"/>
  <c r="A54" i="1"/>
  <c r="F54" i="1"/>
  <c r="G54" i="1"/>
  <c r="H54" i="1"/>
  <c r="A55" i="1"/>
  <c r="H55" i="1"/>
  <c r="F55" i="1"/>
  <c r="G55" i="1"/>
  <c r="A56" i="1"/>
  <c r="F56" i="1"/>
  <c r="G56" i="1"/>
  <c r="H56" i="1"/>
  <c r="A57" i="1"/>
  <c r="H57" i="1"/>
  <c r="F57" i="1"/>
  <c r="G57" i="1"/>
  <c r="A58" i="1"/>
  <c r="F58" i="1"/>
  <c r="G58" i="1"/>
  <c r="H58" i="1"/>
  <c r="A59" i="1"/>
  <c r="H59" i="1"/>
  <c r="F59" i="1"/>
  <c r="G59" i="1"/>
  <c r="A60" i="1"/>
  <c r="F60" i="1"/>
  <c r="G60" i="1"/>
  <c r="H60" i="1"/>
  <c r="A61" i="1"/>
  <c r="H61" i="1"/>
  <c r="F61" i="1"/>
  <c r="G61" i="1"/>
  <c r="A62" i="1"/>
</calcChain>
</file>

<file path=xl/sharedStrings.xml><?xml version="1.0" encoding="utf-8"?>
<sst xmlns="http://schemas.openxmlformats.org/spreadsheetml/2006/main" count="477" uniqueCount="213">
  <si>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</si>
  <si>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</si>
  <si>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</si>
  <si>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</si>
  <si>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</si>
  <si>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</si>
  <si>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</si>
  <si>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</si>
  <si>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</si>
  <si>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</si>
  <si>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</si>
  <si>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</si>
  <si>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</si>
  <si>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</si>
  <si>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</si>
  <si>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</si>
  <si>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</si>
  <si>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</si>
  <si>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</si>
  <si>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</si>
  <si>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</si>
  <si>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</si>
  <si>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</si>
  <si>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</si>
  <si>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</si>
  <si>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</si>
  <si>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</si>
  <si>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</si>
  <si>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</si>
  <si>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</si>
  <si>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</si>
  <si>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</si>
  <si>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</si>
  <si>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</si>
  <si>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</si>
  <si>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</si>
  <si>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</si>
  <si>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</si>
  <si>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</si>
  <si>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</si>
  <si>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</si>
  <si>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</si>
  <si>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</si>
  <si>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</si>
  <si>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</si>
  <si>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</si>
  <si>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</si>
  <si>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</si>
  <si>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</si>
  <si>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</si>
  <si>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</si>
  <si>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</si>
  <si>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</si>
  <si>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</si>
  <si>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</si>
  <si>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</si>
  <si>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</si>
  <si>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</si>
  <si>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</si>
  <si>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</si>
  <si>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</si>
  <si>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</si>
  <si>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</si>
  <si>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</si>
  <si>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</si>
  <si>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</si>
  <si>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</si>
  <si>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</si>
  <si>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</si>
  <si>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</si>
  <si>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</si>
  <si>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</si>
  <si>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</si>
  <si>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</si>
  <si>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</si>
  <si>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</si>
  <si>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</si>
  <si>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</si>
  <si>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</si>
  <si>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</si>
  <si>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</si>
  <si>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</si>
  <si>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</si>
  <si>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</si>
  <si>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</si>
  <si>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</si>
  <si>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</si>
  <si>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</si>
  <si>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</si>
  <si>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</si>
  <si>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</si>
  <si>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</si>
  <si>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</si>
  <si>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</si>
  <si>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</si>
  <si>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</si>
  <si>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</si>
  <si>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</si>
  <si>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</si>
  <si>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</si>
  <si>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</si>
  <si>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</si>
  <si>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</si>
  <si>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</si>
  <si>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</si>
  <si>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</si>
  <si>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</si>
  <si>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</si>
  <si>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</si>
  <si>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</si>
  <si>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</si>
  <si>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</si>
  <si>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</si>
  <si>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</si>
  <si>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</si>
  <si>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</si>
  <si>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</si>
  <si>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</si>
  <si>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</si>
  <si>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</si>
  <si>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</si>
  <si>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</si>
  <si>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</si>
  <si>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</si>
  <si>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</si>
  <si>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</si>
  <si>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</si>
  <si>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</si>
  <si>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</si>
  <si>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</si>
  <si>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</si>
  <si>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</si>
  <si>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</si>
  <si>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</si>
  <si>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</si>
  <si>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</si>
  <si>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</si>
  <si>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</si>
  <si>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</si>
  <si>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</si>
  <si>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</si>
  <si>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</si>
  <si>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</si>
  <si>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</si>
  <si>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</si>
  <si>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</si>
  <si>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</si>
  <si>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</si>
  <si>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</si>
  <si>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</si>
  <si>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</si>
  <si>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</si>
  <si>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</si>
  <si>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</si>
  <si>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</si>
  <si>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</si>
  <si>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</si>
  <si>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</si>
  <si>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</si>
  <si>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</si>
  <si>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</si>
  <si>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</si>
  <si>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</si>
  <si>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</si>
  <si>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</si>
  <si>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</si>
  <si>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</si>
  <si>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</si>
  <si>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</si>
  <si>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</si>
  <si>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</si>
  <si>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</si>
  <si>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</si>
  <si>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</si>
  <si>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</si>
  <si>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</si>
  <si>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</si>
  <si>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</si>
  <si>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</si>
  <si>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</si>
  <si>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</si>
  <si>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</si>
  <si>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</si>
  <si>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</si>
  <si>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</si>
  <si>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</si>
  <si>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</si>
  <si>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Josué Malagón</t>
  </si>
  <si>
    <t>Cuaderno de Estudio</t>
  </si>
  <si>
    <t>MA_08_09_CO</t>
  </si>
  <si>
    <t>Las letras al lado del triángulo deben ir en cursiva, las mayúscula rojas son los nombres de los puntos, las minúsculas verdes son la medida del lado y deben tener cotas.</t>
  </si>
  <si>
    <t>Ilustración</t>
  </si>
  <si>
    <t>ver observaciones</t>
  </si>
  <si>
    <t>Las letras deben estar en cursiva, las mayúsculas son los nombres de los puntos, tener cuidado con poner las mismas líneas que van en la mitad de algunas de las líneas de los triángulos de arriba.</t>
  </si>
  <si>
    <t>Las letras deben ir en cursiva, las mayúsculas son los nombres de los puntos, las minúsculas son la medida de los lados, agregar cotas.</t>
  </si>
  <si>
    <t>Las letras deben estar en itálica y cursiva, las fórmulas que están adentro son a medida de los ángulos respectivamente.</t>
  </si>
  <si>
    <t>Sin cotas, las letras deben estar en mayúscula y cursiva.</t>
  </si>
  <si>
    <t>Dejar un espacio entre el número y el símbolo de centímetros, el símbolo de centímetros (cm) debe estar en minúscula y sin cursiva.</t>
  </si>
  <si>
    <t>Los triángulos y los cuadrilateros</t>
  </si>
  <si>
    <t>Dejar las letras en cursiva, tener cuidado de dejar las mismas letras griegas.</t>
  </si>
  <si>
    <t>Por favor agregar a la recta que pasa por le punto p el nombre: l, en cursiva y minúscula.</t>
  </si>
  <si>
    <t>Por favor agregar nombres a los puntos azules, los nombres deben ser A y B en mayúscula y cursiva.</t>
  </si>
  <si>
    <t>Dejar los mismos nombres a los vértices de cada figuras (en mayúscula y cursiva).</t>
  </si>
  <si>
    <t>icono de guion</t>
  </si>
  <si>
    <t>es el icono de guion</t>
  </si>
  <si>
    <t>El codigo en la  carepta de recursos generales es: MT_3C_20</t>
  </si>
  <si>
    <t xml:space="preserve">ver observaciones
</t>
  </si>
  <si>
    <t xml:space="preserve">Letras en cursiva, la letra a en minúscula es la medida del segmento, agregar cotas, las mayúsculas son los nombres de los puntos. Imagen 2: Se supone que la recta BC mide 5 cm, el radio de la circunferencia con centro en B mide 7 cm. Se supone que la recta BC mide 5 cm, el radio de la circunferencia con centro en B mide 7 cm. Se supone que la recta BC mide 5 cm, el radio de la circunferencia con centro en B mide 7 cm,  Imagen 3: La circunferencia pequeña tiene el centro en el punto C y su radio es de 4 cm. Imagen 4: De la imagen anterior se trazan los segmentos AB y AC. Las letras minúsculas son las medidas de los lados por favor agregar cotas. Los pasos para construis son: Primer paso: con la regla vamos a trazar el segmento BC de 5 cm, que represente el lado a.
Segundo paso: con el compás se hace centro en B y se traza una circunferencia de radio igual a 7 cm.
Tercer paso: con el compás se hace centro en C y se traza una circunferencia de radio igual a 4 cm; se marca el punto de intersección entre las dos circunferencias y lo llamamos A.
Cuarto paso: se trazan los segmentos AB y AC, así se forma el ABC, un triángulo escaleno con lados de medidas 5 cm, 7 cm y 4 cm.
</t>
  </si>
  <si>
    <t>Las letras deben estar en cursiva, las mayúsculas son los nombres de los puntos, la letra minúscula es la medida del segmento, agregar cotas.
Agregar a la imagen un compás que muestre el trazo de la circunferencia con centro en A y otro que muestre el trazo de la circunferencia con centro en B.
Las letras mayúsculas son nombres de puntos, las letras minúsculas son las medidas de los lados por favor agregar las cotas.
Los pasos son: Primer paso: se traza un segmento AB.
Según paso: con centro en A y radio AB se traza una circunferencia; luego, con centro en B y radio BA se traza otra circunferencia. A uno de los puntos de intersección entre las dos circunferencias lo llamamos C.
Tercer paso: se trazan los segmentos AC y BC, de esta forma se construye el triángulo equilátero ABC.</t>
  </si>
  <si>
    <t xml:space="preserve">Las instrucciones para construir la figura son: Primer paso: se traza una recta l y sobre ella se ubica el segmento AB.
Segundo paso: con centro en A se traza una circunferencia de radio menor que AB y se marcan como m y n los puntos de corte de la circunferencia con la recta l.
Tercer paso: con radio mn se hace centro en m y se traza una circunferencia; después, se lleva a cabo el mismo procedimiento, pero con centro en n; finalmente se marca como k uno de los puntos de corte entre las dos circunferencias.
Cuarto paso: se traza la recta que pasa por A y k, sobre ella se ubica un punto C y se unen BC para completar el triángulo rectángulo ABC.
</t>
  </si>
  <si>
    <t>Poner la letra γ para identificar el ángulo del vértice C, dejar todas las letras en cursiva.</t>
  </si>
  <si>
    <t>OJO imagen aprovecha de 3°ESO-Matemáticas aplicadas - Los triángulos y la semejanza - sección 3: Los triángulos semejantes</t>
  </si>
  <si>
    <t>OJO imagen aprovecha de 3°ESO-Matemáticas aplicadas - Los triángulos y la semejanza - sección 4: Los triángulos rectángulos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</si>
</sst>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19.png"/><Relationship Id="rId13" Type="http://schemas.openxmlformats.org/officeDocument/2006/relationships/image" Target="../media/image24.png"/><Relationship Id="rId18" Type="http://schemas.openxmlformats.org/officeDocument/2006/relationships/image" Target="../media/image29.png"/><Relationship Id="rId3" Type="http://schemas.openxmlformats.org/officeDocument/2006/relationships/image" Target="../media/image14.png"/><Relationship Id="rId7" Type="http://schemas.openxmlformats.org/officeDocument/2006/relationships/image" Target="../media/image18.png"/><Relationship Id="rId12" Type="http://schemas.openxmlformats.org/officeDocument/2006/relationships/image" Target="../media/image23.png"/><Relationship Id="rId17" Type="http://schemas.openxmlformats.org/officeDocument/2006/relationships/image" Target="../media/image28.png"/><Relationship Id="rId2" Type="http://schemas.openxmlformats.org/officeDocument/2006/relationships/image" Target="../media/image13.png"/><Relationship Id="rId16" Type="http://schemas.openxmlformats.org/officeDocument/2006/relationships/image" Target="../media/image27.png"/><Relationship Id="rId20" Type="http://schemas.openxmlformats.org/officeDocument/2006/relationships/image" Target="../media/image31.png"/><Relationship Id="rId1" Type="http://schemas.openxmlformats.org/officeDocument/2006/relationships/image" Target="../media/image12.png"/><Relationship Id="rId6" Type="http://schemas.openxmlformats.org/officeDocument/2006/relationships/image" Target="../media/image17.png"/><Relationship Id="rId11" Type="http://schemas.openxmlformats.org/officeDocument/2006/relationships/image" Target="../media/image22.png"/><Relationship Id="rId5" Type="http://schemas.openxmlformats.org/officeDocument/2006/relationships/image" Target="../media/image16.png"/><Relationship Id="rId15" Type="http://schemas.openxmlformats.org/officeDocument/2006/relationships/image" Target="../media/image26.png"/><Relationship Id="rId10" Type="http://schemas.openxmlformats.org/officeDocument/2006/relationships/image" Target="../media/image21.png"/><Relationship Id="rId19" Type="http://schemas.openxmlformats.org/officeDocument/2006/relationships/image" Target="../media/image30.png"/><Relationship Id="rId4" Type="http://schemas.openxmlformats.org/officeDocument/2006/relationships/image" Target="../media/image15.png"/><Relationship Id="rId9" Type="http://schemas.openxmlformats.org/officeDocument/2006/relationships/image" Target="../media/image20.png"/><Relationship Id="rId14" Type="http://schemas.openxmlformats.org/officeDocument/2006/relationships/image" Target="../media/image25.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47625</xdr:colOff>
          <xdr:row>9</xdr:row>
          <xdr:rowOff>142875</xdr:rowOff>
        </xdr:from>
        <xdr:to>
          <xdr:col>18</xdr:col>
          <xdr:colOff>123825</xdr:colOff>
          <xdr:row>9</xdr:row>
          <xdr:rowOff>3400425</xdr:rowOff>
        </xdr:to>
        <xdr:sp macro="" textlink="">
          <xdr:nvSpPr>
            <xdr:cNvPr id="2051" name="Object 3" hidden="1">
              <a:extLst>
                <a:ext uri="{63B3BB69-23CF-44E3-9099-C40C66FF867C}">
                  <a14:compatExt spid="_x0000_s205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0</xdr:colOff>
      <xdr:row>10</xdr:row>
      <xdr:rowOff>0</xdr:rowOff>
    </xdr:from>
    <xdr:to>
      <xdr:col>15</xdr:col>
      <xdr:colOff>515620</xdr:colOff>
      <xdr:row>10</xdr:row>
      <xdr:rowOff>2455545</xdr:rowOff>
    </xdr:to>
    <xdr:pic>
      <xdr:nvPicPr>
        <xdr:cNvPr id="4" name="Imagen 3" descr="C:\Users\MIGUEL MUÑOZ\AppData\Local\Temp\geogebra.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375063" y="5730875"/>
          <a:ext cx="3928745" cy="2455545"/>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10</xdr:col>
          <xdr:colOff>36739</xdr:colOff>
          <xdr:row>11</xdr:row>
          <xdr:rowOff>50346</xdr:rowOff>
        </xdr:from>
        <xdr:to>
          <xdr:col>15</xdr:col>
          <xdr:colOff>246289</xdr:colOff>
          <xdr:row>11</xdr:row>
          <xdr:rowOff>2079171</xdr:rowOff>
        </xdr:to>
        <xdr:sp macro="" textlink="">
          <xdr:nvSpPr>
            <xdr:cNvPr id="2054" name="Object 6" hidden="1">
              <a:extLst>
                <a:ext uri="{63B3BB69-23CF-44E3-9099-C40C66FF867C}">
                  <a14:compatExt spid="_x0000_s205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14844</xdr:colOff>
      <xdr:row>12</xdr:row>
      <xdr:rowOff>68036</xdr:rowOff>
    </xdr:from>
    <xdr:to>
      <xdr:col>16</xdr:col>
      <xdr:colOff>133548</xdr:colOff>
      <xdr:row>12</xdr:row>
      <xdr:rowOff>3369871</xdr:rowOff>
    </xdr:to>
    <xdr:pic>
      <xdr:nvPicPr>
        <xdr:cNvPr id="9" name="Imagen 8" descr="C:\Users\MIGUEL MUÑOZ\AppData\Local\Temp\geogebra.png"/>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6384237" y="11035393"/>
          <a:ext cx="4364132" cy="3301835"/>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10</xdr:col>
          <xdr:colOff>401411</xdr:colOff>
          <xdr:row>13</xdr:row>
          <xdr:rowOff>68037</xdr:rowOff>
        </xdr:from>
        <xdr:to>
          <xdr:col>16</xdr:col>
          <xdr:colOff>537891</xdr:colOff>
          <xdr:row>13</xdr:row>
          <xdr:rowOff>3360965</xdr:rowOff>
        </xdr:to>
        <xdr:sp macro="" textlink="">
          <xdr:nvSpPr>
            <xdr:cNvPr id="2055" name="Object 7" hidden="1">
              <a:extLst>
                <a:ext uri="{63B3BB69-23CF-44E3-9099-C40C66FF867C}">
                  <a14:compatExt spid="_x0000_s205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220188</xdr:colOff>
      <xdr:row>14</xdr:row>
      <xdr:rowOff>451508</xdr:rowOff>
    </xdr:from>
    <xdr:to>
      <xdr:col>15</xdr:col>
      <xdr:colOff>235948</xdr:colOff>
      <xdr:row>14</xdr:row>
      <xdr:rowOff>1652928</xdr:rowOff>
    </xdr:to>
    <xdr:pic>
      <xdr:nvPicPr>
        <xdr:cNvPr id="13" name="Imagen 12" descr="C:\Users\MIGUEL MUÑOZ\AppData\Local\Temp\geogebra.png"/>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6589581" y="18412937"/>
          <a:ext cx="3431153" cy="1201420"/>
        </a:xfrm>
        <a:prstGeom prst="rect">
          <a:avLst/>
        </a:prstGeom>
        <a:noFill/>
        <a:ln>
          <a:noFill/>
        </a:ln>
      </xdr:spPr>
    </xdr:pic>
    <xdr:clientData/>
  </xdr:twoCellAnchor>
  <xdr:twoCellAnchor editAs="oneCell">
    <xdr:from>
      <xdr:col>10</xdr:col>
      <xdr:colOff>489857</xdr:colOff>
      <xdr:row>15</xdr:row>
      <xdr:rowOff>517072</xdr:rowOff>
    </xdr:from>
    <xdr:to>
      <xdr:col>15</xdr:col>
      <xdr:colOff>301419</xdr:colOff>
      <xdr:row>15</xdr:row>
      <xdr:rowOff>3110412</xdr:rowOff>
    </xdr:to>
    <xdr:pic>
      <xdr:nvPicPr>
        <xdr:cNvPr id="14" name="Imagen 13" descr="C:\Users\MIGUEL MUÑOZ\AppData\Local\Temp\geogebra.png"/>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6859250" y="20846143"/>
          <a:ext cx="3226955" cy="2593340"/>
        </a:xfrm>
        <a:prstGeom prst="rect">
          <a:avLst/>
        </a:prstGeom>
        <a:noFill/>
        <a:ln>
          <a:noFill/>
        </a:ln>
      </xdr:spPr>
    </xdr:pic>
    <xdr:clientData/>
  </xdr:twoCellAnchor>
  <xdr:twoCellAnchor editAs="oneCell">
    <xdr:from>
      <xdr:col>10</xdr:col>
      <xdr:colOff>244928</xdr:colOff>
      <xdr:row>16</xdr:row>
      <xdr:rowOff>299357</xdr:rowOff>
    </xdr:from>
    <xdr:to>
      <xdr:col>15</xdr:col>
      <xdr:colOff>644228</xdr:colOff>
      <xdr:row>16</xdr:row>
      <xdr:rowOff>1823357</xdr:rowOff>
    </xdr:to>
    <xdr:pic>
      <xdr:nvPicPr>
        <xdr:cNvPr id="15" name="Imagen 14" descr="C:\Users\MIGUEL MUÑOZ\AppData\Local\Temp\geogebra.png"/>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6614321" y="23785286"/>
          <a:ext cx="3814693" cy="1524000"/>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10</xdr:col>
          <xdr:colOff>69395</xdr:colOff>
          <xdr:row>26</xdr:row>
          <xdr:rowOff>204109</xdr:rowOff>
        </xdr:from>
        <xdr:to>
          <xdr:col>18</xdr:col>
          <xdr:colOff>136070</xdr:colOff>
          <xdr:row>26</xdr:row>
          <xdr:rowOff>1204234</xdr:rowOff>
        </xdr:to>
        <xdr:sp macro="" textlink="">
          <xdr:nvSpPr>
            <xdr:cNvPr id="2073" name="Object 25" hidden="1">
              <a:extLst>
                <a:ext uri="{63B3BB69-23CF-44E3-9099-C40C66FF867C}">
                  <a14:compatExt spid="_x0000_s207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134712</xdr:colOff>
          <xdr:row>27</xdr:row>
          <xdr:rowOff>83004</xdr:rowOff>
        </xdr:from>
        <xdr:to>
          <xdr:col>17</xdr:col>
          <xdr:colOff>421823</xdr:colOff>
          <xdr:row>27</xdr:row>
          <xdr:rowOff>1597479</xdr:rowOff>
        </xdr:to>
        <xdr:sp macro="" textlink="">
          <xdr:nvSpPr>
            <xdr:cNvPr id="2077" name="Object 29" hidden="1">
              <a:extLst>
                <a:ext uri="{63B3BB69-23CF-44E3-9099-C40C66FF867C}">
                  <a14:compatExt spid="_x0000_s207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299357</xdr:colOff>
      <xdr:row>28</xdr:row>
      <xdr:rowOff>136072</xdr:rowOff>
    </xdr:from>
    <xdr:to>
      <xdr:col>15</xdr:col>
      <xdr:colOff>812527</xdr:colOff>
      <xdr:row>28</xdr:row>
      <xdr:rowOff>1319712</xdr:rowOff>
    </xdr:to>
    <xdr:pic>
      <xdr:nvPicPr>
        <xdr:cNvPr id="51" name="Imagen 50" descr="C:\Users\MIGUEL MUÑOZ\AppData\Local\Temp\geogebra.png"/>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6668750" y="62511215"/>
          <a:ext cx="3928563" cy="1183640"/>
        </a:xfrm>
        <a:prstGeom prst="rect">
          <a:avLst/>
        </a:prstGeom>
        <a:noFill/>
        <a:ln>
          <a:noFill/>
        </a:ln>
      </xdr:spPr>
    </xdr:pic>
    <xdr:clientData/>
  </xdr:twoCellAnchor>
  <xdr:twoCellAnchor editAs="oneCell">
    <xdr:from>
      <xdr:col>10</xdr:col>
      <xdr:colOff>308429</xdr:colOff>
      <xdr:row>28</xdr:row>
      <xdr:rowOff>1465035</xdr:rowOff>
    </xdr:from>
    <xdr:to>
      <xdr:col>10</xdr:col>
      <xdr:colOff>2812597</xdr:colOff>
      <xdr:row>29</xdr:row>
      <xdr:rowOff>2481942</xdr:rowOff>
    </xdr:to>
    <xdr:pic>
      <xdr:nvPicPr>
        <xdr:cNvPr id="53" name="Imagen 52" descr="C:\Users\MIGUEL MUÑOZ\AppData\Local\Temp\geogebra.png"/>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6677822" y="63840178"/>
          <a:ext cx="2504168" cy="2527300"/>
        </a:xfrm>
        <a:prstGeom prst="rect">
          <a:avLst/>
        </a:prstGeom>
        <a:noFill/>
        <a:ln>
          <a:noFill/>
        </a:ln>
      </xdr:spPr>
    </xdr:pic>
    <xdr:clientData/>
  </xdr:twoCellAnchor>
  <xdr:twoCellAnchor editAs="oneCell">
    <xdr:from>
      <xdr:col>9</xdr:col>
      <xdr:colOff>2648857</xdr:colOff>
      <xdr:row>30</xdr:row>
      <xdr:rowOff>72570</xdr:rowOff>
    </xdr:from>
    <xdr:to>
      <xdr:col>15</xdr:col>
      <xdr:colOff>81189</xdr:colOff>
      <xdr:row>30</xdr:row>
      <xdr:rowOff>2603498</xdr:rowOff>
    </xdr:to>
    <xdr:pic>
      <xdr:nvPicPr>
        <xdr:cNvPr id="54" name="Imagen 53" descr="C:\Users\MIGUEL MUÑOZ\AppData\Local\Temp\geogebra.png"/>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6364857" y="66529856"/>
          <a:ext cx="3501118" cy="2530928"/>
        </a:xfrm>
        <a:prstGeom prst="rect">
          <a:avLst/>
        </a:prstGeom>
        <a:noFill/>
        <a:ln>
          <a:noFill/>
        </a:ln>
      </xdr:spPr>
    </xdr:pic>
    <xdr:clientData/>
  </xdr:twoCellAnchor>
  <xdr:twoCellAnchor editAs="oneCell">
    <xdr:from>
      <xdr:col>10</xdr:col>
      <xdr:colOff>371928</xdr:colOff>
      <xdr:row>31</xdr:row>
      <xdr:rowOff>2308678</xdr:rowOff>
    </xdr:from>
    <xdr:to>
      <xdr:col>10</xdr:col>
      <xdr:colOff>2723696</xdr:colOff>
      <xdr:row>32</xdr:row>
      <xdr:rowOff>2718707</xdr:rowOff>
    </xdr:to>
    <xdr:pic>
      <xdr:nvPicPr>
        <xdr:cNvPr id="65" name="Imagen 64" descr="C:\Users\MIGUEL MUÑOZ\AppData\Local\Temp\geogebra.png"/>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6741321" y="71514607"/>
          <a:ext cx="2351768" cy="2736850"/>
        </a:xfrm>
        <a:prstGeom prst="rect">
          <a:avLst/>
        </a:prstGeom>
        <a:noFill/>
        <a:ln>
          <a:noFill/>
        </a:ln>
      </xdr:spPr>
    </xdr:pic>
    <xdr:clientData/>
  </xdr:twoCellAnchor>
  <xdr:twoCellAnchor editAs="oneCell">
    <xdr:from>
      <xdr:col>10</xdr:col>
      <xdr:colOff>217715</xdr:colOff>
      <xdr:row>32</xdr:row>
      <xdr:rowOff>2825751</xdr:rowOff>
    </xdr:from>
    <xdr:to>
      <xdr:col>15</xdr:col>
      <xdr:colOff>428535</xdr:colOff>
      <xdr:row>33</xdr:row>
      <xdr:rowOff>1227365</xdr:rowOff>
    </xdr:to>
    <xdr:pic>
      <xdr:nvPicPr>
        <xdr:cNvPr id="67" name="Imagen 66" descr="C:\Users\MIGUEL MUÑOZ\AppData\Local\Temp\geogebra.png"/>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6587108" y="74358501"/>
          <a:ext cx="3626213" cy="1231900"/>
        </a:xfrm>
        <a:prstGeom prst="rect">
          <a:avLst/>
        </a:prstGeom>
        <a:noFill/>
        <a:ln>
          <a:noFill/>
        </a:ln>
      </xdr:spPr>
    </xdr:pic>
    <xdr:clientData/>
  </xdr:twoCellAnchor>
  <xdr:twoCellAnchor editAs="oneCell">
    <xdr:from>
      <xdr:col>10</xdr:col>
      <xdr:colOff>420688</xdr:colOff>
      <xdr:row>34</xdr:row>
      <xdr:rowOff>269875</xdr:rowOff>
    </xdr:from>
    <xdr:to>
      <xdr:col>10</xdr:col>
      <xdr:colOff>3119438</xdr:colOff>
      <xdr:row>34</xdr:row>
      <xdr:rowOff>2582545</xdr:rowOff>
    </xdr:to>
    <xdr:pic>
      <xdr:nvPicPr>
        <xdr:cNvPr id="68" name="Imagen 67" descr="C:\Users\MIGUEL MUÑOZ\AppData\Local\Temp\geogebra.png"/>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16803688" y="76112688"/>
          <a:ext cx="2698750" cy="2312670"/>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10</xdr:col>
          <xdr:colOff>290513</xdr:colOff>
          <xdr:row>35</xdr:row>
          <xdr:rowOff>280987</xdr:rowOff>
        </xdr:from>
        <xdr:to>
          <xdr:col>18</xdr:col>
          <xdr:colOff>185738</xdr:colOff>
          <xdr:row>35</xdr:row>
          <xdr:rowOff>1223962</xdr:rowOff>
        </xdr:to>
        <xdr:sp macro="" textlink="">
          <xdr:nvSpPr>
            <xdr:cNvPr id="2089" name="Object 41" hidden="1">
              <a:extLst>
                <a:ext uri="{63B3BB69-23CF-44E3-9099-C40C66FF867C}">
                  <a14:compatExt spid="_x0000_s208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365125</xdr:colOff>
          <xdr:row>36</xdr:row>
          <xdr:rowOff>90488</xdr:rowOff>
        </xdr:from>
        <xdr:to>
          <xdr:col>10</xdr:col>
          <xdr:colOff>2051050</xdr:colOff>
          <xdr:row>36</xdr:row>
          <xdr:rowOff>2366963</xdr:rowOff>
        </xdr:to>
        <xdr:sp macro="" textlink="">
          <xdr:nvSpPr>
            <xdr:cNvPr id="2092" name="Object 44" hidden="1">
              <a:extLst>
                <a:ext uri="{63B3BB69-23CF-44E3-9099-C40C66FF867C}">
                  <a14:compatExt spid="_x0000_s209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107950</xdr:colOff>
      <xdr:row>37</xdr:row>
      <xdr:rowOff>247649</xdr:rowOff>
    </xdr:from>
    <xdr:to>
      <xdr:col>10</xdr:col>
      <xdr:colOff>2701925</xdr:colOff>
      <xdr:row>37</xdr:row>
      <xdr:rowOff>1873249</xdr:rowOff>
    </xdr:to>
    <xdr:pic>
      <xdr:nvPicPr>
        <xdr:cNvPr id="76" name="Imagen 75" descr="C:\Users\MIGUEL MUÑOZ\AppData\Local\Temp\geogebra.png"/>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16459200" y="82956399"/>
          <a:ext cx="2593975" cy="1625600"/>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10</xdr:col>
          <xdr:colOff>41276</xdr:colOff>
          <xdr:row>38</xdr:row>
          <xdr:rowOff>447674</xdr:rowOff>
        </xdr:from>
        <xdr:to>
          <xdr:col>17</xdr:col>
          <xdr:colOff>766763</xdr:colOff>
          <xdr:row>38</xdr:row>
          <xdr:rowOff>1504949</xdr:rowOff>
        </xdr:to>
        <xdr:sp macro="" textlink="">
          <xdr:nvSpPr>
            <xdr:cNvPr id="2095" name="Object 47" hidden="1">
              <a:extLst>
                <a:ext uri="{63B3BB69-23CF-44E3-9099-C40C66FF867C}">
                  <a14:compatExt spid="_x0000_s209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131762</xdr:colOff>
          <xdr:row>39</xdr:row>
          <xdr:rowOff>39688</xdr:rowOff>
        </xdr:from>
        <xdr:to>
          <xdr:col>16</xdr:col>
          <xdr:colOff>488949</xdr:colOff>
          <xdr:row>39</xdr:row>
          <xdr:rowOff>1982788</xdr:rowOff>
        </xdr:to>
        <xdr:sp macro="" textlink="">
          <xdr:nvSpPr>
            <xdr:cNvPr id="2097" name="Object 49" hidden="1">
              <a:extLst>
                <a:ext uri="{63B3BB69-23CF-44E3-9099-C40C66FF867C}">
                  <a14:compatExt spid="_x0000_s209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149680</xdr:colOff>
      <xdr:row>16</xdr:row>
      <xdr:rowOff>2016125</xdr:rowOff>
    </xdr:from>
    <xdr:to>
      <xdr:col>22</xdr:col>
      <xdr:colOff>34019</xdr:colOff>
      <xdr:row>17</xdr:row>
      <xdr:rowOff>5158060</xdr:rowOff>
    </xdr:to>
    <xdr:pic>
      <xdr:nvPicPr>
        <xdr:cNvPr id="59" name="Imagen 58"/>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6519073" y="25502054"/>
          <a:ext cx="9109982" cy="51966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242209</xdr:colOff>
      <xdr:row>18</xdr:row>
      <xdr:rowOff>117022</xdr:rowOff>
    </xdr:from>
    <xdr:to>
      <xdr:col>18</xdr:col>
      <xdr:colOff>432709</xdr:colOff>
      <xdr:row>18</xdr:row>
      <xdr:rowOff>5089308</xdr:rowOff>
    </xdr:to>
    <xdr:pic>
      <xdr:nvPicPr>
        <xdr:cNvPr id="61" name="Imagen 60"/>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6611602" y="30855558"/>
          <a:ext cx="6096000" cy="49722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185055</xdr:colOff>
      <xdr:row>19</xdr:row>
      <xdr:rowOff>10886</xdr:rowOff>
    </xdr:from>
    <xdr:to>
      <xdr:col>21</xdr:col>
      <xdr:colOff>23130</xdr:colOff>
      <xdr:row>19</xdr:row>
      <xdr:rowOff>5116286</xdr:rowOff>
    </xdr:to>
    <xdr:pic>
      <xdr:nvPicPr>
        <xdr:cNvPr id="63" name="Imagen 62"/>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6554448" y="35947350"/>
          <a:ext cx="8233682" cy="5105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361951</xdr:colOff>
      <xdr:row>19</xdr:row>
      <xdr:rowOff>5102678</xdr:rowOff>
    </xdr:from>
    <xdr:to>
      <xdr:col>16</xdr:col>
      <xdr:colOff>525509</xdr:colOff>
      <xdr:row>20</xdr:row>
      <xdr:rowOff>4533899</xdr:rowOff>
    </xdr:to>
    <xdr:pic>
      <xdr:nvPicPr>
        <xdr:cNvPr id="64" name="Imagen 63"/>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6731344" y="41039142"/>
          <a:ext cx="4408986" cy="4629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185056</xdr:colOff>
      <xdr:row>21</xdr:row>
      <xdr:rowOff>2722</xdr:rowOff>
    </xdr:from>
    <xdr:to>
      <xdr:col>17</xdr:col>
      <xdr:colOff>21770</xdr:colOff>
      <xdr:row>21</xdr:row>
      <xdr:rowOff>5022397</xdr:rowOff>
    </xdr:to>
    <xdr:pic>
      <xdr:nvPicPr>
        <xdr:cNvPr id="66" name="Imagen 65"/>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6554449" y="46335043"/>
          <a:ext cx="4912178" cy="5019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10</xdr:col>
          <xdr:colOff>195943</xdr:colOff>
          <xdr:row>22</xdr:row>
          <xdr:rowOff>190500</xdr:rowOff>
        </xdr:from>
        <xdr:to>
          <xdr:col>17</xdr:col>
          <xdr:colOff>119743</xdr:colOff>
          <xdr:row>22</xdr:row>
          <xdr:rowOff>1047750</xdr:rowOff>
        </xdr:to>
        <xdr:sp macro="" textlink="">
          <xdr:nvSpPr>
            <xdr:cNvPr id="2112" name="Object 64" hidden="1">
              <a:extLst>
                <a:ext uri="{63B3BB69-23CF-44E3-9099-C40C66FF867C}">
                  <a14:compatExt spid="_x0000_s211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489856</xdr:colOff>
      <xdr:row>23</xdr:row>
      <xdr:rowOff>141514</xdr:rowOff>
    </xdr:from>
    <xdr:to>
      <xdr:col>15</xdr:col>
      <xdr:colOff>657496</xdr:colOff>
      <xdr:row>23</xdr:row>
      <xdr:rowOff>2734854</xdr:rowOff>
    </xdr:to>
    <xdr:pic>
      <xdr:nvPicPr>
        <xdr:cNvPr id="69" name="Imagen 68" descr="C:\Users\MIGUEL MUÑOZ\AppData\Local\Temp\geogebra.png"/>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16859249" y="52855585"/>
          <a:ext cx="3583033" cy="2593340"/>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10</xdr:col>
          <xdr:colOff>285749</xdr:colOff>
          <xdr:row>24</xdr:row>
          <xdr:rowOff>129268</xdr:rowOff>
        </xdr:from>
        <xdr:to>
          <xdr:col>18</xdr:col>
          <xdr:colOff>180974</xdr:colOff>
          <xdr:row>24</xdr:row>
          <xdr:rowOff>1738993</xdr:rowOff>
        </xdr:to>
        <xdr:sp macro="" textlink="">
          <xdr:nvSpPr>
            <xdr:cNvPr id="2113" name="Object 65" hidden="1">
              <a:extLst>
                <a:ext uri="{63B3BB69-23CF-44E3-9099-C40C66FF867C}">
                  <a14:compatExt spid="_x0000_s211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258536</xdr:colOff>
      <xdr:row>25</xdr:row>
      <xdr:rowOff>81643</xdr:rowOff>
    </xdr:from>
    <xdr:to>
      <xdr:col>16</xdr:col>
      <xdr:colOff>711654</xdr:colOff>
      <xdr:row>25</xdr:row>
      <xdr:rowOff>1724025</xdr:rowOff>
    </xdr:to>
    <xdr:pic>
      <xdr:nvPicPr>
        <xdr:cNvPr id="45" name="Imagen 44"/>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6627929" y="57571822"/>
          <a:ext cx="4698546" cy="16423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149679</xdr:colOff>
      <xdr:row>31</xdr:row>
      <xdr:rowOff>149678</xdr:rowOff>
    </xdr:from>
    <xdr:to>
      <xdr:col>15</xdr:col>
      <xdr:colOff>149678</xdr:colOff>
      <xdr:row>31</xdr:row>
      <xdr:rowOff>2193927</xdr:rowOff>
    </xdr:to>
    <xdr:pic>
      <xdr:nvPicPr>
        <xdr:cNvPr id="46" name="Imagen 45"/>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6519072" y="69355607"/>
          <a:ext cx="3415392" cy="20442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5.png"/><Relationship Id="rId18" Type="http://schemas.openxmlformats.org/officeDocument/2006/relationships/oleObject" Target="../embeddings/oleObject8.bin"/><Relationship Id="rId3" Type="http://schemas.openxmlformats.org/officeDocument/2006/relationships/vmlDrawing" Target="../drawings/vmlDrawing1.vml"/><Relationship Id="rId21" Type="http://schemas.openxmlformats.org/officeDocument/2006/relationships/image" Target="../media/image9.png"/><Relationship Id="rId7" Type="http://schemas.openxmlformats.org/officeDocument/2006/relationships/image" Target="../media/image2.png"/><Relationship Id="rId12" Type="http://schemas.openxmlformats.org/officeDocument/2006/relationships/oleObject" Target="../embeddings/oleObject5.bin"/><Relationship Id="rId17" Type="http://schemas.openxmlformats.org/officeDocument/2006/relationships/image" Target="../media/image7.png"/><Relationship Id="rId25" Type="http://schemas.openxmlformats.org/officeDocument/2006/relationships/image" Target="../media/image11.png"/><Relationship Id="rId2" Type="http://schemas.openxmlformats.org/officeDocument/2006/relationships/drawing" Target="../drawings/drawing1.xml"/><Relationship Id="rId16" Type="http://schemas.openxmlformats.org/officeDocument/2006/relationships/oleObject" Target="../embeddings/oleObject7.bin"/><Relationship Id="rId20" Type="http://schemas.openxmlformats.org/officeDocument/2006/relationships/oleObject" Target="../embeddings/oleObject9.bin"/><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png"/><Relationship Id="rId24" Type="http://schemas.openxmlformats.org/officeDocument/2006/relationships/oleObject" Target="../embeddings/oleObject11.bin"/><Relationship Id="rId5" Type="http://schemas.openxmlformats.org/officeDocument/2006/relationships/image" Target="../media/image1.png"/><Relationship Id="rId15" Type="http://schemas.openxmlformats.org/officeDocument/2006/relationships/image" Target="../media/image6.png"/><Relationship Id="rId23" Type="http://schemas.openxmlformats.org/officeDocument/2006/relationships/image" Target="../media/image10.png"/><Relationship Id="rId10" Type="http://schemas.openxmlformats.org/officeDocument/2006/relationships/oleObject" Target="../embeddings/oleObject4.bin"/><Relationship Id="rId19" Type="http://schemas.openxmlformats.org/officeDocument/2006/relationships/image" Target="../media/image8.png"/><Relationship Id="rId4" Type="http://schemas.openxmlformats.org/officeDocument/2006/relationships/oleObject" Target="../embeddings/oleObject1.bin"/><Relationship Id="rId9" Type="http://schemas.openxmlformats.org/officeDocument/2006/relationships/image" Target="../media/image3.png"/><Relationship Id="rId14" Type="http://schemas.openxmlformats.org/officeDocument/2006/relationships/oleObject" Target="../embeddings/oleObject6.bin"/><Relationship Id="rId22" Type="http://schemas.openxmlformats.org/officeDocument/2006/relationships/oleObject" Target="../embeddings/oleObject10.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60" zoomScaleNormal="60" zoomScalePageLayoutView="140" workbookViewId="0">
      <pane ySplit="9" topLeftCell="A40" activePane="bottomLeft" state="frozen"/>
      <selection pane="bottomLeft" activeCell="B63" sqref="B6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44.875" style="15" customWidth="1"/>
    <col min="12" max="12" width="20.375" style="2" hidden="1" customWidth="1"/>
    <col min="13" max="13" width="14.5" style="2" hidden="1" customWidth="1"/>
    <col min="14" max="14" width="10.875" style="2" hidden="1" customWidth="1"/>
    <col min="15" max="15" width="1.2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6">
        <v>8</v>
      </c>
      <c r="D3" s="87"/>
      <c r="F3" s="79">
        <v>42406</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198</v>
      </c>
      <c r="D4" s="87"/>
      <c r="E4" s="5"/>
      <c r="F4" s="37" t="s">
        <v>55</v>
      </c>
      <c r="G4" s="61" t="s">
        <v>188</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187</v>
      </c>
      <c r="D5" s="89"/>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284.25" customHeight="1" x14ac:dyDescent="0.25">
      <c r="A10" s="12" t="str">
        <f>IF(OR(B10&lt;&gt;"",J10&lt;&gt;""),"IMG01","")</f>
        <v>IMG01</v>
      </c>
      <c r="B10" s="62" t="s">
        <v>192</v>
      </c>
      <c r="C10" s="20" t="str">
        <f t="shared" ref="C10:C41" si="0">IF(OR(B10&lt;&gt;"",J10&lt;&gt;""),IF($G$4="Recurso",CONCATENATE($G$4," ",$G$5),$G$4),"")</f>
        <v>Cuaderno de Estudio</v>
      </c>
      <c r="D10" s="63" t="s">
        <v>191</v>
      </c>
      <c r="E10" s="63" t="s">
        <v>153</v>
      </c>
      <c r="F10" s="13" t="str">
        <f t="shared" ref="F10" si="1">IF(OR(B10&lt;&gt;"",J10&lt;&gt;""),CONCATENATE($C$7,"_",$A10,IF($G$4="Cuaderno de Estudio","_small",CONCATENATE(IF(I10="","","n"),IF(LEFT($G$5,1)="F",".jpg",".png")))),"")</f>
        <v>MA_08_09_CO_IMG01_small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MA_08_09_CO_IMG01_zoom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190</v>
      </c>
      <c r="K10"/>
      <c r="O10" s="2" t="str">
        <f>'Definición técnica de imagenes'!A12</f>
        <v>M12D</v>
      </c>
    </row>
    <row r="11" spans="1:16" s="11" customFormat="1" ht="243" customHeight="1" x14ac:dyDescent="0.25">
      <c r="A11" s="12" t="str">
        <f t="shared" ref="A11:A18" si="3">IF(OR(B11&lt;&gt;"",J11&lt;&gt;""),CONCATENATE(LEFT(A10,3),IF(MID(A10,4,2)+1&lt;10,CONCATENATE("0",MID(A10,4,2)+1))),"")</f>
        <v>IMG02</v>
      </c>
      <c r="B11" s="62" t="s">
        <v>192</v>
      </c>
      <c r="C11" s="20" t="str">
        <f t="shared" si="0"/>
        <v>Cuaderno de Estudio</v>
      </c>
      <c r="D11" s="63" t="s">
        <v>191</v>
      </c>
      <c r="E11" s="63" t="s">
        <v>153</v>
      </c>
      <c r="F11" s="13" t="str">
        <f t="shared" ref="F11:F74" si="4">IF(OR(B11&lt;&gt;"",J11&lt;&gt;""),CONCATENATE($C$7,"_",$A11,IF($G$4="Cuaderno de Estudio","_small",CONCATENATE(IF(I11="","","n"),IF(LEFT($G$5,1)="F",".jpg",".png")))),"")</f>
        <v>MA_08_09_CO_IMG02_small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MA_08_09_CO_IMG02_zoom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193</v>
      </c>
      <c r="K11" s="65"/>
      <c r="O11" s="2" t="str">
        <f>'Definición técnica de imagenes'!A13</f>
        <v>M101</v>
      </c>
    </row>
    <row r="12" spans="1:16" s="11" customFormat="1" ht="169.5" customHeight="1" x14ac:dyDescent="0.25">
      <c r="A12" s="12" t="str">
        <f t="shared" si="3"/>
        <v>IMG03</v>
      </c>
      <c r="B12" s="62" t="s">
        <v>192</v>
      </c>
      <c r="C12" s="20" t="str">
        <f t="shared" si="0"/>
        <v>Cuaderno de Estudio</v>
      </c>
      <c r="D12" s="63" t="s">
        <v>191</v>
      </c>
      <c r="E12" s="63" t="s">
        <v>153</v>
      </c>
      <c r="F12" s="13" t="str">
        <f t="shared" si="4"/>
        <v>MA_08_09_CO_IMG03_small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MA_08_09_CO_IMG03_zoom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c r="K12" s="64"/>
      <c r="O12" s="2" t="str">
        <f>'Definición técnica de imagenes'!A18</f>
        <v>Diaporama F1</v>
      </c>
    </row>
    <row r="13" spans="1:16" s="11" customFormat="1" ht="275.25" customHeight="1" x14ac:dyDescent="0.25">
      <c r="A13" s="12" t="str">
        <f t="shared" si="3"/>
        <v>IMG04</v>
      </c>
      <c r="B13" s="62" t="s">
        <v>192</v>
      </c>
      <c r="C13" s="20" t="str">
        <f t="shared" si="0"/>
        <v>Cuaderno de Estudio</v>
      </c>
      <c r="D13" s="63" t="s">
        <v>191</v>
      </c>
      <c r="E13" s="63" t="s">
        <v>153</v>
      </c>
      <c r="F13" s="13" t="str">
        <f t="shared" si="4"/>
        <v>MA_08_09_CO_IMG04_small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MA_08_09_CO_IMG04_zoom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c r="K13"/>
      <c r="O13" s="2" t="str">
        <f>'Definición técnica de imagenes'!A19</f>
        <v>F4</v>
      </c>
    </row>
    <row r="14" spans="1:16" s="11" customFormat="1" ht="275.25" customHeight="1" x14ac:dyDescent="0.25">
      <c r="A14" s="12" t="str">
        <f t="shared" si="3"/>
        <v>IMG05</v>
      </c>
      <c r="B14" s="62" t="s">
        <v>192</v>
      </c>
      <c r="C14" s="20" t="str">
        <f t="shared" si="0"/>
        <v>Cuaderno de Estudio</v>
      </c>
      <c r="D14" s="63" t="s">
        <v>191</v>
      </c>
      <c r="E14" s="63" t="s">
        <v>153</v>
      </c>
      <c r="F14" s="13" t="str">
        <f t="shared" si="4"/>
        <v>MA_08_09_CO_IMG05_small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MA_08_09_CO_IMG05_zoom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194</v>
      </c>
      <c r="K14" s="64"/>
      <c r="O14" s="2" t="str">
        <f>'Definición técnica de imagenes'!A22</f>
        <v>F6</v>
      </c>
    </row>
    <row r="15" spans="1:16" s="11" customFormat="1" ht="186" customHeight="1" x14ac:dyDescent="0.25">
      <c r="A15" s="12" t="str">
        <f t="shared" si="3"/>
        <v>IMG06</v>
      </c>
      <c r="B15" s="62" t="s">
        <v>192</v>
      </c>
      <c r="C15" s="20" t="str">
        <f t="shared" si="0"/>
        <v>Cuaderno de Estudio</v>
      </c>
      <c r="D15" s="63" t="s">
        <v>191</v>
      </c>
      <c r="E15" s="63" t="s">
        <v>153</v>
      </c>
      <c r="F15" s="13" t="str">
        <f t="shared" si="4"/>
        <v>MA_08_09_CO_IMG06_small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MA_08_09_CO_IMG06_zoom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195</v>
      </c>
      <c r="K15" s="66"/>
      <c r="O15" s="2" t="str">
        <f>'Definición técnica de imagenes'!A24</f>
        <v>F6B</v>
      </c>
    </row>
    <row r="16" spans="1:16" s="11" customFormat="1" ht="248.25" customHeight="1" x14ac:dyDescent="0.3">
      <c r="A16" s="12" t="str">
        <f t="shared" si="3"/>
        <v>IMG07</v>
      </c>
      <c r="B16" s="62" t="s">
        <v>192</v>
      </c>
      <c r="C16" s="20" t="str">
        <f t="shared" si="0"/>
        <v>Cuaderno de Estudio</v>
      </c>
      <c r="D16" s="63" t="s">
        <v>191</v>
      </c>
      <c r="E16" s="63" t="s">
        <v>153</v>
      </c>
      <c r="F16" s="13" t="str">
        <f t="shared" si="4"/>
        <v>MA_08_09_CO_IMG07_small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MA_08_09_CO_IMG07_zoom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196</v>
      </c>
      <c r="K16" s="68"/>
      <c r="O16" s="2" t="str">
        <f>'Definición técnica de imagenes'!A25</f>
        <v>F7</v>
      </c>
    </row>
    <row r="17" spans="1:15" s="11" customFormat="1" ht="161.25" customHeight="1" x14ac:dyDescent="0.25">
      <c r="A17" s="12" t="str">
        <f t="shared" si="3"/>
        <v>IMG08</v>
      </c>
      <c r="B17" s="62" t="s">
        <v>192</v>
      </c>
      <c r="C17" s="20" t="str">
        <f t="shared" si="0"/>
        <v>Cuaderno de Estudio</v>
      </c>
      <c r="D17" s="63" t="s">
        <v>191</v>
      </c>
      <c r="E17" s="63" t="s">
        <v>153</v>
      </c>
      <c r="F17" s="13" t="str">
        <f t="shared" si="4"/>
        <v>MA_08_09_CO_IMG08_small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MA_08_09_CO_IMG08_zoom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197</v>
      </c>
      <c r="K17"/>
      <c r="O17" s="2" t="str">
        <f>'Definición técnica de imagenes'!A27</f>
        <v>F7B</v>
      </c>
    </row>
    <row r="18" spans="1:15" s="11" customFormat="1" ht="408.75" customHeight="1" x14ac:dyDescent="0.25">
      <c r="A18" s="12" t="str">
        <f t="shared" si="3"/>
        <v>IMG09</v>
      </c>
      <c r="B18" s="62" t="s">
        <v>192</v>
      </c>
      <c r="C18" s="20" t="str">
        <f t="shared" si="0"/>
        <v>Cuaderno de Estudio</v>
      </c>
      <c r="D18" s="63" t="s">
        <v>191</v>
      </c>
      <c r="E18" s="63" t="s">
        <v>153</v>
      </c>
      <c r="F18" s="13" t="str">
        <f t="shared" si="4"/>
        <v>MA_08_09_CO_IMG09_small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MA_08_09_CO_IMG09_zoom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207</v>
      </c>
      <c r="K18" s="66"/>
      <c r="O18" s="2" t="str">
        <f>'Definición técnica de imagenes'!A30</f>
        <v>F8</v>
      </c>
    </row>
    <row r="19" spans="1:15" s="11" customFormat="1" ht="409.5" customHeight="1" x14ac:dyDescent="0.3">
      <c r="A19" s="12" t="str">
        <f t="shared" ref="A19:A50" si="6">IF(OR(B19&lt;&gt;"",J19&lt;&gt;""),CONCATENATE(LEFT(A18,3),IF(MID(A18,4,2)+1&lt;10,CONCATENATE("0",MID(A18,4,2)+1),MID(A18,4,2)+1)),"")</f>
        <v>IMG10</v>
      </c>
      <c r="B19" s="62" t="s">
        <v>192</v>
      </c>
      <c r="C19" s="20" t="str">
        <f t="shared" si="0"/>
        <v>Cuaderno de Estudio</v>
      </c>
      <c r="D19" s="63" t="s">
        <v>191</v>
      </c>
      <c r="E19" s="63" t="s">
        <v>153</v>
      </c>
      <c r="F19" s="13" t="str">
        <f t="shared" si="4"/>
        <v>MA_08_09_CO_IMG10_small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MA_08_09_CO_IMG10_zoom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208</v>
      </c>
      <c r="K19" s="68"/>
      <c r="O19" s="2" t="str">
        <f>'Definición técnica de imagenes'!A31</f>
        <v>F10</v>
      </c>
    </row>
    <row r="20" spans="1:15" s="11" customFormat="1" ht="408.75" customHeight="1" x14ac:dyDescent="0.25">
      <c r="A20" s="12" t="str">
        <f t="shared" si="6"/>
        <v>IMG11</v>
      </c>
      <c r="B20" s="62" t="s">
        <v>192</v>
      </c>
      <c r="C20" s="20" t="str">
        <f t="shared" si="0"/>
        <v>Cuaderno de Estudio</v>
      </c>
      <c r="D20" s="63" t="s">
        <v>191</v>
      </c>
      <c r="E20" s="63" t="s">
        <v>153</v>
      </c>
      <c r="F20" s="13" t="str">
        <f t="shared" si="4"/>
        <v>MA_08_09_CO_IMG11_small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MA_08_09_CO_IMG11_zoom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209</v>
      </c>
      <c r="K20" s="66"/>
      <c r="O20" s="2" t="str">
        <f>'Definición técnica de imagenes'!A32</f>
        <v>F10B</v>
      </c>
    </row>
    <row r="21" spans="1:15" s="11" customFormat="1" ht="409.6" customHeight="1" x14ac:dyDescent="0.25">
      <c r="A21" s="12" t="str">
        <f t="shared" si="6"/>
        <v>IMG12</v>
      </c>
      <c r="B21" s="62" t="s">
        <v>206</v>
      </c>
      <c r="C21" s="20" t="str">
        <f t="shared" si="0"/>
        <v>Cuaderno de Estudio</v>
      </c>
      <c r="D21" s="63" t="s">
        <v>191</v>
      </c>
      <c r="E21" s="63" t="s">
        <v>153</v>
      </c>
      <c r="F21" s="13" t="str">
        <f t="shared" si="4"/>
        <v>MA_08_09_CO_IMG12_small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MA_08_09_CO_IMG12_zoom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c r="K21"/>
      <c r="O21" s="2" t="str">
        <f>'Definición técnica de imagenes'!A33</f>
        <v>F11</v>
      </c>
    </row>
    <row r="22" spans="1:15" s="11" customFormat="1" ht="409.5" customHeight="1" x14ac:dyDescent="0.25">
      <c r="A22" s="12" t="str">
        <f t="shared" si="6"/>
        <v>IMG13</v>
      </c>
      <c r="B22" s="62" t="s">
        <v>192</v>
      </c>
      <c r="C22" s="20" t="str">
        <f t="shared" si="0"/>
        <v>Cuaderno de Estudio</v>
      </c>
      <c r="D22" s="63" t="s">
        <v>191</v>
      </c>
      <c r="E22" s="63" t="s">
        <v>153</v>
      </c>
      <c r="F22" s="13" t="str">
        <f t="shared" si="4"/>
        <v>MA_08_09_CO_IMG13_small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MA_08_09_CO_IMG13_zoom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c r="K22" s="69"/>
      <c r="O22" s="2" t="str">
        <f>'Definición técnica de imagenes'!A34</f>
        <v>F12</v>
      </c>
    </row>
    <row r="23" spans="1:15" s="11" customFormat="1" ht="93" customHeight="1" x14ac:dyDescent="0.25">
      <c r="A23" s="12" t="str">
        <f t="shared" si="6"/>
        <v>IMG14</v>
      </c>
      <c r="B23" s="62" t="s">
        <v>192</v>
      </c>
      <c r="C23" s="20" t="str">
        <f t="shared" si="0"/>
        <v>Cuaderno de Estudio</v>
      </c>
      <c r="D23" s="63" t="s">
        <v>191</v>
      </c>
      <c r="E23" s="63" t="s">
        <v>153</v>
      </c>
      <c r="F23" s="13" t="str">
        <f t="shared" si="4"/>
        <v>MA_08_09_CO_IMG14_small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MA_08_09_CO_IMG14_zoom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c r="K23" s="64"/>
      <c r="O23" s="2" t="str">
        <f>'Definición técnica de imagenes'!A35</f>
        <v>F13</v>
      </c>
    </row>
    <row r="24" spans="1:15" s="11" customFormat="1" ht="232.5" customHeight="1" x14ac:dyDescent="0.25">
      <c r="A24" s="12" t="str">
        <f t="shared" si="6"/>
        <v>IMG15</v>
      </c>
      <c r="B24" s="62" t="s">
        <v>192</v>
      </c>
      <c r="C24" s="20" t="str">
        <f t="shared" si="0"/>
        <v>Cuaderno de Estudio</v>
      </c>
      <c r="D24" s="63" t="s">
        <v>191</v>
      </c>
      <c r="E24" s="63" t="s">
        <v>153</v>
      </c>
      <c r="F24" s="13" t="str">
        <f t="shared" si="4"/>
        <v>MA_08_09_CO_IMG15_small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MA_08_09_CO_IMG15_zoom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c r="K24" s="65"/>
      <c r="O24" s="2" t="str">
        <f>'Definición técnica de imagenes'!A37</f>
        <v>F13B</v>
      </c>
    </row>
    <row r="25" spans="1:15" s="11" customFormat="1" ht="143.25" customHeight="1" x14ac:dyDescent="0.25">
      <c r="A25" s="12" t="str">
        <f t="shared" si="6"/>
        <v>IMG16</v>
      </c>
      <c r="B25" s="62" t="s">
        <v>192</v>
      </c>
      <c r="C25" s="20" t="str">
        <f t="shared" si="0"/>
        <v>Cuaderno de Estudio</v>
      </c>
      <c r="D25" s="63" t="s">
        <v>191</v>
      </c>
      <c r="E25" s="63" t="s">
        <v>153</v>
      </c>
      <c r="F25" s="13" t="str">
        <f t="shared" si="4"/>
        <v>MA_08_09_CO_IMG16_small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MA_08_09_CO_IMG16_zoom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c r="K25" s="64"/>
    </row>
    <row r="26" spans="1:15" s="11" customFormat="1" ht="141.75" customHeight="1" x14ac:dyDescent="0.25">
      <c r="A26" s="12" t="str">
        <f t="shared" si="6"/>
        <v>IMG17</v>
      </c>
      <c r="B26" s="62" t="s">
        <v>192</v>
      </c>
      <c r="C26" s="20" t="str">
        <f t="shared" si="0"/>
        <v>Cuaderno de Estudio</v>
      </c>
      <c r="D26" s="63" t="s">
        <v>191</v>
      </c>
      <c r="E26" s="63" t="s">
        <v>153</v>
      </c>
      <c r="F26" s="13" t="str">
        <f t="shared" si="4"/>
        <v>MA_08_09_CO_IMG17_small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MA_08_09_CO_IMG17_zoom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t="s">
        <v>211</v>
      </c>
      <c r="K26" s="64"/>
    </row>
    <row r="27" spans="1:15" s="11" customFormat="1" ht="101.25" customHeight="1" x14ac:dyDescent="0.25">
      <c r="A27" s="12" t="str">
        <f t="shared" si="6"/>
        <v>IMG18</v>
      </c>
      <c r="B27" s="62" t="s">
        <v>192</v>
      </c>
      <c r="C27" s="20" t="str">
        <f t="shared" si="0"/>
        <v>Cuaderno de Estudio</v>
      </c>
      <c r="D27" s="63" t="s">
        <v>191</v>
      </c>
      <c r="E27" s="63" t="s">
        <v>153</v>
      </c>
      <c r="F27" s="13" t="str">
        <f t="shared" si="4"/>
        <v>MA_08_09_CO_IMG18_small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t="shared" ca="1" si="5"/>
        <v>MA_08_09_CO_IMG18_zoom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64"/>
      <c r="K27" s="64"/>
      <c r="O27" s="2"/>
    </row>
    <row r="28" spans="1:15" s="11" customFormat="1" ht="141" customHeight="1" x14ac:dyDescent="0.25">
      <c r="A28" s="12" t="str">
        <f t="shared" si="6"/>
        <v>IMG19</v>
      </c>
      <c r="B28" s="62" t="s">
        <v>192</v>
      </c>
      <c r="C28" s="20" t="str">
        <f t="shared" si="0"/>
        <v>Cuaderno de Estudio</v>
      </c>
      <c r="D28" s="63" t="s">
        <v>191</v>
      </c>
      <c r="E28" s="63" t="s">
        <v>153</v>
      </c>
      <c r="F28" s="13" t="str">
        <f t="shared" si="4"/>
        <v>MA_08_09_CO_IMG19_small</v>
      </c>
      <c r="G28" s="13" t="str">
        <f ca="1">IF($F28&lt;&gt;"",IF($G$4="Recurso",VLOOKUP($E28,OFFSET('Definición técnica de imagenes'!$A$1,MATCH($G$5,'Definición técnica de imagenes'!$A$1:$A$104,0)-1,1,COUNTIF('Definición técnica de imagenes'!$A$3:$A$102,$G$5),5),5,FALSE),'Definición técnica de imagenes'!$F$16),"")</f>
        <v>526 x 370 px</v>
      </c>
      <c r="H28" s="13" t="str">
        <f t="shared" ca="1" si="5"/>
        <v>MA_08_09_CO_IMG19_zoom</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64"/>
      <c r="K28" s="64"/>
    </row>
    <row r="29" spans="1:15" s="11" customFormat="1" ht="119.25" customHeight="1" x14ac:dyDescent="0.25">
      <c r="A29" s="12" t="str">
        <f t="shared" si="6"/>
        <v>IMG20</v>
      </c>
      <c r="B29" s="62" t="s">
        <v>192</v>
      </c>
      <c r="C29" s="20" t="str">
        <f t="shared" si="0"/>
        <v>Cuaderno de Estudio</v>
      </c>
      <c r="D29" s="63" t="s">
        <v>191</v>
      </c>
      <c r="E29" s="63" t="s">
        <v>153</v>
      </c>
      <c r="F29" s="13" t="str">
        <f t="shared" si="4"/>
        <v>MA_08_09_CO_IMG20_small</v>
      </c>
      <c r="G29" s="13" t="str">
        <f ca="1">IF($F29&lt;&gt;"",IF($G$4="Recurso",VLOOKUP($E29,OFFSET('Definición técnica de imagenes'!$A$1,MATCH($G$5,'Definición técnica de imagenes'!$A$1:$A$104,0)-1,1,COUNTIF('Definición técnica de imagenes'!$A$3:$A$102,$G$5),5),5,FALSE),'Definición técnica de imagenes'!$F$16),"")</f>
        <v>526 x 370 px</v>
      </c>
      <c r="H29" s="13" t="str">
        <f t="shared" ca="1" si="5"/>
        <v>MA_08_09_CO_IMG20_zoom</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600 px</v>
      </c>
      <c r="J29" s="64"/>
      <c r="K29" s="64"/>
    </row>
    <row r="30" spans="1:15" s="11" customFormat="1" ht="202.5" customHeight="1" x14ac:dyDescent="0.25">
      <c r="A30" s="12" t="str">
        <f t="shared" si="6"/>
        <v>IMG21</v>
      </c>
      <c r="B30" s="62" t="s">
        <v>192</v>
      </c>
      <c r="C30" s="20" t="str">
        <f t="shared" si="0"/>
        <v>Cuaderno de Estudio</v>
      </c>
      <c r="D30" s="63" t="s">
        <v>191</v>
      </c>
      <c r="E30" s="63" t="s">
        <v>153</v>
      </c>
      <c r="F30" s="13" t="str">
        <f t="shared" si="4"/>
        <v>MA_08_09_CO_IMG21_small</v>
      </c>
      <c r="G30" s="13" t="str">
        <f ca="1">IF($F30&lt;&gt;"",IF($G$4="Recurso",VLOOKUP($E30,OFFSET('Definición técnica de imagenes'!$A$1,MATCH($G$5,'Definición técnica de imagenes'!$A$1:$A$104,0)-1,1,COUNTIF('Definición técnica de imagenes'!$A$3:$A$102,$G$5),5),5,FALSE),'Definición técnica de imagenes'!$F$16),"")</f>
        <v>526 x 370 px</v>
      </c>
      <c r="H30" s="13" t="str">
        <f t="shared" ca="1" si="5"/>
        <v>MA_08_09_CO_IMG21_zoom</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600 px</v>
      </c>
      <c r="J30" s="64" t="s">
        <v>210</v>
      </c>
      <c r="K30" s="64"/>
    </row>
    <row r="31" spans="1:15" s="11" customFormat="1" ht="216.75" customHeight="1" x14ac:dyDescent="0.25">
      <c r="A31" s="12" t="str">
        <f t="shared" si="6"/>
        <v>IMG22</v>
      </c>
      <c r="B31" s="62" t="s">
        <v>192</v>
      </c>
      <c r="C31" s="20" t="str">
        <f t="shared" si="0"/>
        <v>Cuaderno de Estudio</v>
      </c>
      <c r="D31" s="63" t="s">
        <v>191</v>
      </c>
      <c r="E31" s="63" t="s">
        <v>153</v>
      </c>
      <c r="F31" s="13" t="str">
        <f t="shared" si="4"/>
        <v>MA_08_09_CO_IMG22_small</v>
      </c>
      <c r="G31" s="13" t="str">
        <f ca="1">IF($F31&lt;&gt;"",IF($G$4="Recurso",VLOOKUP($E31,OFFSET('Definición técnica de imagenes'!$A$1,MATCH($G$5,'Definición técnica de imagenes'!$A$1:$A$104,0)-1,1,COUNTIF('Definición técnica de imagenes'!$A$3:$A$102,$G$5),5),5,FALSE),'Definición técnica de imagenes'!$F$16),"")</f>
        <v>526 x 370 px</v>
      </c>
      <c r="H31" s="13" t="str">
        <f t="shared" ca="1" si="5"/>
        <v>MA_08_09_CO_IMG22_zoom</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600 px</v>
      </c>
      <c r="J31" s="64" t="s">
        <v>199</v>
      </c>
      <c r="K31" s="64"/>
    </row>
    <row r="32" spans="1:15" s="11" customFormat="1" ht="183" customHeight="1" x14ac:dyDescent="0.25">
      <c r="A32" s="12" t="str">
        <f t="shared" si="6"/>
        <v>IMG23</v>
      </c>
      <c r="B32" s="62" t="s">
        <v>192</v>
      </c>
      <c r="C32" s="20" t="str">
        <f t="shared" si="0"/>
        <v>Cuaderno de Estudio</v>
      </c>
      <c r="D32" s="63" t="s">
        <v>191</v>
      </c>
      <c r="E32" s="63" t="s">
        <v>153</v>
      </c>
      <c r="F32" s="13" t="str">
        <f t="shared" si="4"/>
        <v>MA_08_09_CO_IMG23_small</v>
      </c>
      <c r="G32" s="13" t="str">
        <f ca="1">IF($F32&lt;&gt;"",IF($G$4="Recurso",VLOOKUP($E32,OFFSET('Definición técnica de imagenes'!$A$1,MATCH($G$5,'Definición técnica de imagenes'!$A$1:$A$104,0)-1,1,COUNTIF('Definición técnica de imagenes'!$A$3:$A$102,$G$5),5),5,FALSE),'Definición técnica de imagenes'!$F$16),"")</f>
        <v>526 x 370 px</v>
      </c>
      <c r="H32" s="13" t="str">
        <f t="shared" ca="1" si="5"/>
        <v>MA_08_09_CO_IMG23_zoom</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600 px</v>
      </c>
      <c r="J32" s="64" t="s">
        <v>212</v>
      </c>
      <c r="K32"/>
    </row>
    <row r="33" spans="1:15" s="11" customFormat="1" ht="222.75" customHeight="1" x14ac:dyDescent="0.25">
      <c r="A33" s="12" t="str">
        <f t="shared" si="6"/>
        <v>IMG24</v>
      </c>
      <c r="B33" s="62" t="s">
        <v>192</v>
      </c>
      <c r="C33" s="20" t="str">
        <f t="shared" si="0"/>
        <v>Cuaderno de Estudio</v>
      </c>
      <c r="D33" s="63" t="s">
        <v>191</v>
      </c>
      <c r="E33" s="63" t="s">
        <v>153</v>
      </c>
      <c r="F33" s="13" t="str">
        <f t="shared" si="4"/>
        <v>MA_08_09_CO_IMG24_small</v>
      </c>
      <c r="G33" s="13" t="str">
        <f ca="1">IF($F33&lt;&gt;"",IF($G$4="Recurso",VLOOKUP($E33,OFFSET('Definición técnica de imagenes'!$A$1,MATCH($G$5,'Definición técnica de imagenes'!$A$1:$A$104,0)-1,1,COUNTIF('Definición técnica de imagenes'!$A$3:$A$102,$G$5),5),5,FALSE),'Definición técnica de imagenes'!$F$16),"")</f>
        <v>526 x 370 px</v>
      </c>
      <c r="H33" s="13" t="str">
        <f t="shared" ca="1" si="5"/>
        <v>MA_08_09_CO_IMG24_zoom</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600 px</v>
      </c>
      <c r="J33" s="64" t="s">
        <v>200</v>
      </c>
      <c r="K33" s="64"/>
    </row>
    <row r="34" spans="1:15" s="11" customFormat="1" ht="117.75" customHeight="1" x14ac:dyDescent="0.25">
      <c r="A34" s="12" t="str">
        <f t="shared" si="6"/>
        <v>IMG25</v>
      </c>
      <c r="B34" s="62" t="s">
        <v>192</v>
      </c>
      <c r="C34" s="20" t="str">
        <f t="shared" si="0"/>
        <v>Cuaderno de Estudio</v>
      </c>
      <c r="D34" s="63" t="s">
        <v>191</v>
      </c>
      <c r="E34" s="63" t="s">
        <v>153</v>
      </c>
      <c r="F34" s="13" t="str">
        <f t="shared" si="4"/>
        <v>MA_08_09_CO_IMG25_small</v>
      </c>
      <c r="G34" s="13" t="str">
        <f ca="1">IF($F34&lt;&gt;"",IF($G$4="Recurso",VLOOKUP($E34,OFFSET('Definición técnica de imagenes'!$A$1,MATCH($G$5,'Definición técnica de imagenes'!$A$1:$A$104,0)-1,1,COUNTIF('Definición técnica de imagenes'!$A$3:$A$102,$G$5),5),5,FALSE),'Definición técnica de imagenes'!$F$16),"")</f>
        <v>526 x 370 px</v>
      </c>
      <c r="H34" s="13" t="str">
        <f t="shared" ca="1" si="5"/>
        <v>MA_08_09_CO_IMG25_zoom</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800 x 600 px</v>
      </c>
      <c r="J34" s="64" t="s">
        <v>201</v>
      </c>
      <c r="K34"/>
      <c r="O34" s="2"/>
    </row>
    <row r="35" spans="1:15" s="11" customFormat="1" ht="213.75" customHeight="1" x14ac:dyDescent="0.25">
      <c r="A35" s="12" t="str">
        <f t="shared" si="6"/>
        <v>IMG26</v>
      </c>
      <c r="B35" s="62" t="s">
        <v>192</v>
      </c>
      <c r="C35" s="20" t="str">
        <f t="shared" si="0"/>
        <v>Cuaderno de Estudio</v>
      </c>
      <c r="D35" s="63" t="s">
        <v>191</v>
      </c>
      <c r="E35" s="63" t="s">
        <v>153</v>
      </c>
      <c r="F35" s="13" t="str">
        <f t="shared" si="4"/>
        <v>MA_08_09_CO_IMG26_small</v>
      </c>
      <c r="G35" s="13" t="str">
        <f ca="1">IF($F35&lt;&gt;"",IF($G$4="Recurso",VLOOKUP($E35,OFFSET('Definición técnica de imagenes'!$A$1,MATCH($G$5,'Definición técnica de imagenes'!$A$1:$A$104,0)-1,1,COUNTIF('Definición técnica de imagenes'!$A$3:$A$102,$G$5),5),5,FALSE),'Definición técnica de imagenes'!$F$16),"")</f>
        <v>526 x 370 px</v>
      </c>
      <c r="H35" s="13" t="str">
        <f t="shared" ca="1" si="5"/>
        <v>MA_08_09_CO_IMG26_zoom</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800 x 600 px</v>
      </c>
      <c r="J35" s="63" t="s">
        <v>202</v>
      </c>
      <c r="K35" s="65"/>
      <c r="O35" s="2"/>
    </row>
    <row r="36" spans="1:15" s="11" customFormat="1" ht="122.25" customHeight="1" x14ac:dyDescent="0.25">
      <c r="A36" s="12" t="str">
        <f t="shared" si="6"/>
        <v>IMG27</v>
      </c>
      <c r="B36" s="62" t="s">
        <v>192</v>
      </c>
      <c r="C36" s="20" t="str">
        <f t="shared" si="0"/>
        <v>Cuaderno de Estudio</v>
      </c>
      <c r="D36" s="63" t="s">
        <v>191</v>
      </c>
      <c r="E36" s="63" t="s">
        <v>153</v>
      </c>
      <c r="F36" s="13" t="str">
        <f t="shared" si="4"/>
        <v>MA_08_09_CO_IMG27_small</v>
      </c>
      <c r="G36" s="13" t="str">
        <f ca="1">IF($F36&lt;&gt;"",IF($G$4="Recurso",VLOOKUP($E36,OFFSET('Definición técnica de imagenes'!$A$1,MATCH($G$5,'Definición técnica de imagenes'!$A$1:$A$104,0)-1,1,COUNTIF('Definición técnica de imagenes'!$A$3:$A$102,$G$5),5),5,FALSE),'Definición técnica de imagenes'!$F$16),"")</f>
        <v>526 x 370 px</v>
      </c>
      <c r="H36" s="13" t="str">
        <f t="shared" ca="1" si="5"/>
        <v>MA_08_09_CO_IMG27_zoom</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800 x 600 px</v>
      </c>
      <c r="J36" s="63"/>
      <c r="K36"/>
      <c r="O36" s="2"/>
    </row>
    <row r="37" spans="1:15" s="11" customFormat="1" ht="205.5" customHeight="1" x14ac:dyDescent="0.25">
      <c r="A37" s="12" t="str">
        <f t="shared" si="6"/>
        <v>IMG28</v>
      </c>
      <c r="B37" s="62" t="s">
        <v>192</v>
      </c>
      <c r="C37" s="20" t="str">
        <f t="shared" si="0"/>
        <v>Cuaderno de Estudio</v>
      </c>
      <c r="D37" s="63" t="s">
        <v>191</v>
      </c>
      <c r="E37" s="63" t="s">
        <v>153</v>
      </c>
      <c r="F37" s="13" t="str">
        <f t="shared" si="4"/>
        <v>MA_08_09_CO_IMG28_small</v>
      </c>
      <c r="G37" s="13" t="str">
        <f ca="1">IF($F37&lt;&gt;"",IF($G$4="Recurso",VLOOKUP($E37,OFFSET('Definición técnica de imagenes'!$A$1,MATCH($G$5,'Definición técnica de imagenes'!$A$1:$A$104,0)-1,1,COUNTIF('Definición técnica de imagenes'!$A$3:$A$102,$G$5),5),5,FALSE),'Definición técnica de imagenes'!$F$16),"")</f>
        <v>526 x 370 px</v>
      </c>
      <c r="H37" s="13" t="str">
        <f t="shared" ca="1" si="5"/>
        <v>MA_08_09_CO_IMG28_zoom</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800 x 600 px</v>
      </c>
      <c r="J37" s="63"/>
      <c r="K37" s="65"/>
    </row>
    <row r="38" spans="1:15" s="11" customFormat="1" ht="185.25" customHeight="1" x14ac:dyDescent="0.25">
      <c r="A38" s="12" t="str">
        <f t="shared" si="6"/>
        <v>IMG29</v>
      </c>
      <c r="B38" s="62" t="s">
        <v>192</v>
      </c>
      <c r="C38" s="20" t="str">
        <f t="shared" si="0"/>
        <v>Cuaderno de Estudio</v>
      </c>
      <c r="D38" s="63" t="s">
        <v>191</v>
      </c>
      <c r="E38" s="63" t="s">
        <v>153</v>
      </c>
      <c r="F38" s="13" t="str">
        <f t="shared" si="4"/>
        <v>MA_08_09_CO_IMG29_small</v>
      </c>
      <c r="G38" s="13" t="str">
        <f ca="1">IF($F38&lt;&gt;"",IF($G$4="Recurso",VLOOKUP($E38,OFFSET('Definición técnica de imagenes'!$A$1,MATCH($G$5,'Definición técnica de imagenes'!$A$1:$A$104,0)-1,1,COUNTIF('Definición técnica de imagenes'!$A$3:$A$102,$G$5),5),5,FALSE),'Definición técnica de imagenes'!$F$16),"")</f>
        <v>526 x 370 px</v>
      </c>
      <c r="H38" s="13" t="str">
        <f t="shared" ca="1" si="5"/>
        <v>MA_08_09_CO_IMG29_zoom</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800 x 600 px</v>
      </c>
      <c r="J38" s="70"/>
      <c r="K38" s="65"/>
    </row>
    <row r="39" spans="1:15" s="11" customFormat="1" ht="165.75" customHeight="1" x14ac:dyDescent="0.25">
      <c r="A39" s="12" t="str">
        <f t="shared" si="6"/>
        <v>IMG30</v>
      </c>
      <c r="B39" s="62" t="s">
        <v>192</v>
      </c>
      <c r="C39" s="20" t="str">
        <f t="shared" si="0"/>
        <v>Cuaderno de Estudio</v>
      </c>
      <c r="D39" s="63" t="s">
        <v>191</v>
      </c>
      <c r="E39" s="63" t="s">
        <v>153</v>
      </c>
      <c r="F39" s="13" t="str">
        <f t="shared" si="4"/>
        <v>MA_08_09_CO_IMG30_small</v>
      </c>
      <c r="G39" s="13" t="str">
        <f ca="1">IF($F39&lt;&gt;"",IF($G$4="Recurso",VLOOKUP($E39,OFFSET('Definición técnica de imagenes'!$A$1,MATCH($G$5,'Definición técnica de imagenes'!$A$1:$A$104,0)-1,1,COUNTIF('Definición técnica de imagenes'!$A$3:$A$102,$G$5),5),5,FALSE),'Definición técnica de imagenes'!$F$16),"")</f>
        <v>526 x 370 px</v>
      </c>
      <c r="H39" s="13" t="str">
        <f t="shared" ca="1" si="5"/>
        <v>MA_08_09_CO_IMG30_zoom</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800 x 600 px</v>
      </c>
      <c r="J39" s="63"/>
      <c r="K39"/>
    </row>
    <row r="40" spans="1:15" s="11" customFormat="1" ht="158.25" customHeight="1" x14ac:dyDescent="0.25">
      <c r="A40" s="12" t="str">
        <f t="shared" si="6"/>
        <v>IMG31</v>
      </c>
      <c r="B40" s="62" t="s">
        <v>192</v>
      </c>
      <c r="C40" s="20" t="str">
        <f t="shared" si="0"/>
        <v>Cuaderno de Estudio</v>
      </c>
      <c r="D40" s="63" t="s">
        <v>191</v>
      </c>
      <c r="E40" s="63" t="s">
        <v>153</v>
      </c>
      <c r="F40" s="13" t="str">
        <f t="shared" si="4"/>
        <v>MA_08_09_CO_IMG31_small</v>
      </c>
      <c r="G40" s="13" t="str">
        <f ca="1">IF($F40&lt;&gt;"",IF($G$4="Recurso",VLOOKUP($E40,OFFSET('Definición técnica de imagenes'!$A$1,MATCH($G$5,'Definición técnica de imagenes'!$A$1:$A$104,0)-1,1,COUNTIF('Definición técnica de imagenes'!$A$3:$A$102,$G$5),5),5,FALSE),'Definición técnica de imagenes'!$F$16),"")</f>
        <v>526 x 370 px</v>
      </c>
      <c r="H40" s="13" t="str">
        <f t="shared" ca="1" si="5"/>
        <v>MA_08_09_CO_IMG31_zoom</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800 x 600 px</v>
      </c>
      <c r="J40" s="63"/>
      <c r="K40"/>
    </row>
    <row r="41" spans="1:15" s="11" customFormat="1" ht="143.25" customHeight="1" x14ac:dyDescent="0.25">
      <c r="A41" s="12" t="str">
        <f t="shared" si="6"/>
        <v>IMG32</v>
      </c>
      <c r="B41" s="62" t="s">
        <v>203</v>
      </c>
      <c r="C41" s="20" t="str">
        <f t="shared" si="0"/>
        <v>Cuaderno de Estudio</v>
      </c>
      <c r="D41" s="63" t="s">
        <v>191</v>
      </c>
      <c r="E41" s="63" t="s">
        <v>153</v>
      </c>
      <c r="F41" s="13" t="str">
        <f t="shared" si="4"/>
        <v>MA_08_09_CO_IMG32_small</v>
      </c>
      <c r="G41" s="13" t="str">
        <f ca="1">IF($F41&lt;&gt;"",IF($G$4="Recurso",VLOOKUP($E41,OFFSET('Definición técnica de imagenes'!$A$1,MATCH($G$5,'Definición técnica de imagenes'!$A$1:$A$104,0)-1,1,COUNTIF('Definición técnica de imagenes'!$A$3:$A$102,$G$5),5),5,FALSE),'Definición técnica de imagenes'!$F$16),"")</f>
        <v>526 x 370 px</v>
      </c>
      <c r="H41" s="13" t="str">
        <f t="shared" ca="1" si="5"/>
        <v>MA_08_09_CO_IMG32_zoom</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800 x 600 px</v>
      </c>
      <c r="J41" s="63" t="s">
        <v>205</v>
      </c>
      <c r="K41"/>
    </row>
    <row r="42" spans="1:15" s="11" customFormat="1" ht="33" customHeigh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34.5" customHeigh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34.5" customHeigh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33" customHeigh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33.75" customHeigh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29.25" customHeigh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28.5" customHeigh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28.5" customHeigh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25.5" customHeigh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30.75" customHeigh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25.5" customHeigh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29.25" customHeigh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row>
    <row r="54" spans="1:11" s="11" customFormat="1" ht="22.5" customHeigh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27" customHeigh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row>
    <row r="56" spans="1:11" s="11" customFormat="1" ht="29.25" customHeigh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row>
    <row r="57" spans="1:11" s="11" customFormat="1" ht="30" customHeigh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32.25" customHeigh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row>
    <row r="59" spans="1:11" s="11" customFormat="1" ht="26.25" customHeigh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row>
    <row r="60" spans="1:11" s="11" customFormat="1" ht="22.5" customHeigh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e">
        <f t="shared" si="8"/>
        <v>#VALUE!</v>
      </c>
      <c r="B61" s="62"/>
      <c r="C61" s="20" t="str">
        <f t="shared" si="7"/>
        <v>Cuaderno de Estudio</v>
      </c>
      <c r="D61" s="63"/>
      <c r="E61" s="63"/>
      <c r="F61" s="13" t="e">
        <f t="shared" si="4"/>
        <v>#VALUE!</v>
      </c>
      <c r="G61" s="13" t="e">
        <f ca="1">IF($F61&lt;&gt;"",IF($G$4="Recurso",VLOOKUP($E61,OFFSET('Definición técnica de imagenes'!$A$1,MATCH($G$5,'Definición técnica de imagenes'!$A$1:$A$104,0)-1,1,COUNTIF('Definición técnica de imagenes'!$A$3:$A$102,$G$5),5),5,FALSE),'Definición técnica de imagenes'!$F$16),"")</f>
        <v>#VALUE!</v>
      </c>
      <c r="H61" s="13" t="e">
        <f t="shared" ca="1" si="5"/>
        <v>#VALUE!</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800 x 600 px</v>
      </c>
      <c r="J61" s="63" t="s">
        <v>204</v>
      </c>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1" r:id="rId4">
          <objectPr defaultSize="0" autoPict="0" r:id="rId5">
            <anchor moveWithCells="1" sizeWithCells="1">
              <from>
                <xdr:col>10</xdr:col>
                <xdr:colOff>47625</xdr:colOff>
                <xdr:row>9</xdr:row>
                <xdr:rowOff>142875</xdr:rowOff>
              </from>
              <to>
                <xdr:col>18</xdr:col>
                <xdr:colOff>123825</xdr:colOff>
                <xdr:row>9</xdr:row>
                <xdr:rowOff>3400425</xdr:rowOff>
              </to>
            </anchor>
          </objectPr>
        </oleObject>
      </mc:Choice>
      <mc:Fallback>
        <oleObject progId="PBrush" shapeId="2051" r:id="rId4"/>
      </mc:Fallback>
    </mc:AlternateContent>
    <mc:AlternateContent xmlns:mc="http://schemas.openxmlformats.org/markup-compatibility/2006">
      <mc:Choice Requires="x14">
        <oleObject progId="PBrush" shapeId="2054" r:id="rId6">
          <objectPr defaultSize="0" autoPict="0" r:id="rId7">
            <anchor moveWithCells="1" sizeWithCells="1">
              <from>
                <xdr:col>10</xdr:col>
                <xdr:colOff>38100</xdr:colOff>
                <xdr:row>11</xdr:row>
                <xdr:rowOff>47625</xdr:rowOff>
              </from>
              <to>
                <xdr:col>15</xdr:col>
                <xdr:colOff>247650</xdr:colOff>
                <xdr:row>11</xdr:row>
                <xdr:rowOff>2076450</xdr:rowOff>
              </to>
            </anchor>
          </objectPr>
        </oleObject>
      </mc:Choice>
      <mc:Fallback>
        <oleObject progId="PBrush" shapeId="2054" r:id="rId6"/>
      </mc:Fallback>
    </mc:AlternateContent>
    <mc:AlternateContent xmlns:mc="http://schemas.openxmlformats.org/markup-compatibility/2006">
      <mc:Choice Requires="x14">
        <oleObject progId="PBrush" shapeId="2055" r:id="rId8">
          <objectPr defaultSize="0" autoPict="0" r:id="rId9">
            <anchor moveWithCells="1" sizeWithCells="1">
              <from>
                <xdr:col>10</xdr:col>
                <xdr:colOff>400050</xdr:colOff>
                <xdr:row>13</xdr:row>
                <xdr:rowOff>66675</xdr:rowOff>
              </from>
              <to>
                <xdr:col>16</xdr:col>
                <xdr:colOff>533400</xdr:colOff>
                <xdr:row>13</xdr:row>
                <xdr:rowOff>3362325</xdr:rowOff>
              </to>
            </anchor>
          </objectPr>
        </oleObject>
      </mc:Choice>
      <mc:Fallback>
        <oleObject progId="PBrush" shapeId="2055" r:id="rId8"/>
      </mc:Fallback>
    </mc:AlternateContent>
    <mc:AlternateContent xmlns:mc="http://schemas.openxmlformats.org/markup-compatibility/2006">
      <mc:Choice Requires="x14">
        <oleObject progId="PBrush" shapeId="2073" r:id="rId10">
          <objectPr defaultSize="0" autoPict="0" r:id="rId11">
            <anchor moveWithCells="1" sizeWithCells="1">
              <from>
                <xdr:col>10</xdr:col>
                <xdr:colOff>66675</xdr:colOff>
                <xdr:row>26</xdr:row>
                <xdr:rowOff>200025</xdr:rowOff>
              </from>
              <to>
                <xdr:col>18</xdr:col>
                <xdr:colOff>133350</xdr:colOff>
                <xdr:row>26</xdr:row>
                <xdr:rowOff>1200150</xdr:rowOff>
              </to>
            </anchor>
          </objectPr>
        </oleObject>
      </mc:Choice>
      <mc:Fallback>
        <oleObject progId="PBrush" shapeId="2073" r:id="rId10"/>
      </mc:Fallback>
    </mc:AlternateContent>
    <mc:AlternateContent xmlns:mc="http://schemas.openxmlformats.org/markup-compatibility/2006">
      <mc:Choice Requires="x14">
        <oleObject progId="PBrush" shapeId="2077" r:id="rId12">
          <objectPr defaultSize="0" autoPict="0" r:id="rId13">
            <anchor moveWithCells="1" sizeWithCells="1">
              <from>
                <xdr:col>10</xdr:col>
                <xdr:colOff>133350</xdr:colOff>
                <xdr:row>27</xdr:row>
                <xdr:rowOff>85725</xdr:rowOff>
              </from>
              <to>
                <xdr:col>17</xdr:col>
                <xdr:colOff>419100</xdr:colOff>
                <xdr:row>27</xdr:row>
                <xdr:rowOff>1600200</xdr:rowOff>
              </to>
            </anchor>
          </objectPr>
        </oleObject>
      </mc:Choice>
      <mc:Fallback>
        <oleObject progId="PBrush" shapeId="2077" r:id="rId12"/>
      </mc:Fallback>
    </mc:AlternateContent>
    <mc:AlternateContent xmlns:mc="http://schemas.openxmlformats.org/markup-compatibility/2006">
      <mc:Choice Requires="x14">
        <oleObject progId="PBrush" shapeId="2089" r:id="rId14">
          <objectPr defaultSize="0" autoPict="0" r:id="rId15">
            <anchor moveWithCells="1" sizeWithCells="1">
              <from>
                <xdr:col>10</xdr:col>
                <xdr:colOff>295275</xdr:colOff>
                <xdr:row>35</xdr:row>
                <xdr:rowOff>276225</xdr:rowOff>
              </from>
              <to>
                <xdr:col>18</xdr:col>
                <xdr:colOff>190500</xdr:colOff>
                <xdr:row>35</xdr:row>
                <xdr:rowOff>1219200</xdr:rowOff>
              </to>
            </anchor>
          </objectPr>
        </oleObject>
      </mc:Choice>
      <mc:Fallback>
        <oleObject progId="PBrush" shapeId="2089" r:id="rId14"/>
      </mc:Fallback>
    </mc:AlternateContent>
    <mc:AlternateContent xmlns:mc="http://schemas.openxmlformats.org/markup-compatibility/2006">
      <mc:Choice Requires="x14">
        <oleObject progId="PBrush" shapeId="2092" r:id="rId16">
          <objectPr defaultSize="0" r:id="rId17">
            <anchor moveWithCells="1" sizeWithCells="1">
              <from>
                <xdr:col>10</xdr:col>
                <xdr:colOff>361950</xdr:colOff>
                <xdr:row>36</xdr:row>
                <xdr:rowOff>95250</xdr:rowOff>
              </from>
              <to>
                <xdr:col>10</xdr:col>
                <xdr:colOff>2047875</xdr:colOff>
                <xdr:row>36</xdr:row>
                <xdr:rowOff>2371725</xdr:rowOff>
              </to>
            </anchor>
          </objectPr>
        </oleObject>
      </mc:Choice>
      <mc:Fallback>
        <oleObject progId="PBrush" shapeId="2092" r:id="rId16"/>
      </mc:Fallback>
    </mc:AlternateContent>
    <mc:AlternateContent xmlns:mc="http://schemas.openxmlformats.org/markup-compatibility/2006">
      <mc:Choice Requires="x14">
        <oleObject progId="PBrush" shapeId="2095" r:id="rId18">
          <objectPr defaultSize="0" autoPict="0" r:id="rId19">
            <anchor moveWithCells="1" sizeWithCells="1">
              <from>
                <xdr:col>10</xdr:col>
                <xdr:colOff>38100</xdr:colOff>
                <xdr:row>38</xdr:row>
                <xdr:rowOff>447675</xdr:rowOff>
              </from>
              <to>
                <xdr:col>17</xdr:col>
                <xdr:colOff>771525</xdr:colOff>
                <xdr:row>38</xdr:row>
                <xdr:rowOff>1504950</xdr:rowOff>
              </to>
            </anchor>
          </objectPr>
        </oleObject>
      </mc:Choice>
      <mc:Fallback>
        <oleObject progId="PBrush" shapeId="2095" r:id="rId18"/>
      </mc:Fallback>
    </mc:AlternateContent>
    <mc:AlternateContent xmlns:mc="http://schemas.openxmlformats.org/markup-compatibility/2006">
      <mc:Choice Requires="x14">
        <oleObject progId="PBrush" shapeId="2097" r:id="rId20">
          <objectPr defaultSize="0" autoPict="0" r:id="rId21">
            <anchor moveWithCells="1" sizeWithCells="1">
              <from>
                <xdr:col>10</xdr:col>
                <xdr:colOff>133350</xdr:colOff>
                <xdr:row>39</xdr:row>
                <xdr:rowOff>38100</xdr:rowOff>
              </from>
              <to>
                <xdr:col>16</xdr:col>
                <xdr:colOff>485775</xdr:colOff>
                <xdr:row>39</xdr:row>
                <xdr:rowOff>1981200</xdr:rowOff>
              </to>
            </anchor>
          </objectPr>
        </oleObject>
      </mc:Choice>
      <mc:Fallback>
        <oleObject progId="PBrush" shapeId="2097" r:id="rId20"/>
      </mc:Fallback>
    </mc:AlternateContent>
    <mc:AlternateContent xmlns:mc="http://schemas.openxmlformats.org/markup-compatibility/2006">
      <mc:Choice Requires="x14">
        <oleObject progId="PBrush" shapeId="2112" r:id="rId22">
          <objectPr defaultSize="0" autoPict="0" r:id="rId23">
            <anchor moveWithCells="1" sizeWithCells="1">
              <from>
                <xdr:col>10</xdr:col>
                <xdr:colOff>200025</xdr:colOff>
                <xdr:row>22</xdr:row>
                <xdr:rowOff>190500</xdr:rowOff>
              </from>
              <to>
                <xdr:col>17</xdr:col>
                <xdr:colOff>123825</xdr:colOff>
                <xdr:row>22</xdr:row>
                <xdr:rowOff>1047750</xdr:rowOff>
              </to>
            </anchor>
          </objectPr>
        </oleObject>
      </mc:Choice>
      <mc:Fallback>
        <oleObject progId="PBrush" shapeId="2112" r:id="rId22"/>
      </mc:Fallback>
    </mc:AlternateContent>
    <mc:AlternateContent xmlns:mc="http://schemas.openxmlformats.org/markup-compatibility/2006">
      <mc:Choice Requires="x14">
        <oleObject progId="PBrush" shapeId="2113" r:id="rId24">
          <objectPr defaultSize="0" autoPict="0" r:id="rId25">
            <anchor moveWithCells="1" sizeWithCells="1">
              <from>
                <xdr:col>10</xdr:col>
                <xdr:colOff>285750</xdr:colOff>
                <xdr:row>24</xdr:row>
                <xdr:rowOff>133350</xdr:rowOff>
              </from>
              <to>
                <xdr:col>18</xdr:col>
                <xdr:colOff>180975</xdr:colOff>
                <xdr:row>24</xdr:row>
                <xdr:rowOff>1743075</xdr:rowOff>
              </to>
            </anchor>
          </objectPr>
        </oleObject>
      </mc:Choice>
      <mc:Fallback>
        <oleObject progId="PBrush" shapeId="2113" r:id="rId2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2016-03-08T19:59:53Z</dcterms:modified>
</cp:coreProperties>
</file>