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C20" i="1"/>
  <c r="F20" i="1"/>
  <c r="G20" i="1"/>
  <c r="I20" i="1"/>
  <c r="H20" i="1"/>
  <c r="C21" i="1"/>
  <c r="F21" i="1"/>
  <c r="G21" i="1"/>
  <c r="I21" i="1"/>
  <c r="H21" i="1"/>
  <c r="C22" i="1"/>
  <c r="F22" i="1"/>
  <c r="G22" i="1"/>
  <c r="I22" i="1"/>
  <c r="H22" i="1"/>
  <c r="C23" i="1"/>
  <c r="F23" i="1"/>
  <c r="G23" i="1"/>
  <c r="I23" i="1"/>
  <c r="H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17" i="1"/>
  <c r="H18" i="1"/>
  <c r="H19"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17" i="1"/>
  <c r="G17" i="1"/>
  <c r="F18" i="1"/>
  <c r="G18" i="1"/>
  <c r="F19" i="1"/>
  <c r="G19"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A24" i="1"/>
  <c r="A25" i="1"/>
  <c r="A26" i="1"/>
  <c r="A27" i="1"/>
  <c r="A28" i="1"/>
  <c r="A29" i="1"/>
  <c r="A30" i="1"/>
  <c r="A31" i="1"/>
  <c r="C11" i="1"/>
  <c r="C13" i="1"/>
  <c r="C14" i="1"/>
  <c r="C16" i="1"/>
  <c r="C17" i="1"/>
  <c r="C18" i="1"/>
  <c r="C19" i="1"/>
  <c r="C10" i="1"/>
  <c r="F5" i="1"/>
  <c r="G10" i="1"/>
</calcChain>
</file>

<file path=xl/sharedStrings.xml><?xml version="1.0" encoding="utf-8"?>
<sst xmlns="http://schemas.openxmlformats.org/spreadsheetml/2006/main" count="284" uniqueCount="173">
  <si>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</si>
  <si>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</si>
  <si>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</si>
  <si>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</si>
  <si>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</si>
  <si>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</si>
  <si>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</si>
  <si>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</si>
  <si>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</si>
  <si>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</si>
  <si>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</si>
  <si>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</si>
  <si>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</si>
  <si>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</si>
  <si>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</si>
  <si>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</si>
  <si>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</si>
  <si>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</si>
  <si>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</si>
  <si>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</si>
  <si>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</si>
  <si>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</si>
  <si>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</si>
  <si>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</si>
  <si>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</si>
  <si>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</si>
  <si>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</si>
  <si>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</si>
  <si>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</si>
  <si>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</si>
  <si>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</si>
  <si>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</si>
  <si>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</si>
  <si>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</si>
  <si>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</si>
  <si>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</si>
  <si>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</si>
  <si>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</si>
  <si>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</si>
  <si>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</si>
  <si>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</si>
  <si>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</si>
  <si>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</si>
  <si>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</si>
  <si>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</si>
  <si>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</si>
  <si>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</si>
  <si>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</si>
  <si>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</si>
  <si>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</si>
  <si>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</si>
  <si>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</si>
  <si>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</si>
  <si>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</si>
  <si>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</si>
  <si>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</si>
  <si>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</si>
  <si>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</si>
  <si>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</si>
  <si>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</si>
  <si>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</si>
  <si>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</si>
  <si>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</si>
  <si>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</si>
  <si>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</si>
  <si>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</si>
  <si>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</si>
  <si>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</si>
  <si>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</si>
  <si>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</si>
  <si>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</si>
  <si>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</si>
  <si>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</si>
  <si>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</si>
  <si>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</si>
  <si>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</si>
  <si>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</si>
  <si>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</si>
  <si>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</si>
  <si>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</si>
  <si>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</si>
  <si>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</si>
  <si>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</si>
  <si>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</si>
  <si>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</si>
  <si>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</si>
  <si>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</si>
  <si>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</si>
  <si>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</si>
  <si>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</si>
  <si>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</si>
  <si>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</si>
  <si>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</si>
  <si>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</si>
  <si>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</si>
  <si>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</si>
  <si>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</si>
  <si>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</si>
  <si>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</si>
  <si>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</si>
  <si>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</si>
  <si>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</si>
  <si>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</si>
  <si>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</si>
  <si>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</si>
  <si>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</si>
  <si>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</si>
  <si>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</si>
  <si>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</si>
  <si>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</si>
  <si>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</si>
  <si>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</si>
  <si>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</si>
  <si>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</si>
  <si>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</si>
  <si>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</si>
  <si>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</si>
  <si>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</si>
  <si>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</si>
  <si>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</si>
  <si>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</si>
  <si>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</si>
  <si>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</si>
  <si>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</si>
  <si>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</si>
  <si>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</si>
  <si>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</si>
  <si>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</si>
  <si>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</si>
  <si>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</si>
  <si>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</si>
  <si>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</si>
  <si>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</si>
  <si>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</si>
  <si>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</si>
  <si>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</si>
  <si>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</si>
  <si>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</si>
  <si>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</si>
  <si>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</si>
  <si>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</si>
  <si>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</si>
  <si>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</si>
  <si>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</si>
  <si>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</si>
  <si>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</si>
  <si>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</si>
  <si>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</si>
  <si>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</si>
  <si>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</si>
  <si>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</si>
  <si>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</si>
  <si>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</si>
  <si>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</si>
  <si>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</si>
  <si>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IMG07</t>
  </si>
  <si>
    <t>IMG08</t>
  </si>
  <si>
    <t>IMG09</t>
  </si>
  <si>
    <t>IMG10</t>
  </si>
  <si>
    <t>IMG11</t>
  </si>
  <si>
    <t>IMG12</t>
  </si>
  <si>
    <t>IMG14</t>
  </si>
  <si>
    <t>IMG13</t>
  </si>
  <si>
    <t>MA_10_01_CO</t>
  </si>
  <si>
    <t>Funciones</t>
  </si>
  <si>
    <t>Crear un par de conjuntos M (de Madres) y H (de Hijos) y una relación entre conjuntos como la que se puede ver en observaciones, en la que Mercedes es madre de Carlos, Laura y Mauricio, Gilma es madre de Diana, César y Rubén, mientras que Alicia es madre de Rocío. Así, en el conjunto M están Mercedes, Gilma y Alicia, mientras que en el conjunto H están todos los demás.</t>
  </si>
  <si>
    <t xml:space="preserve">Crear un par de conjuntos D (de Diagonales) y P (de Polígonos) y una relación entre conjuntos como la que se muestra en observaciones, En la que a cada tipo de polígono, se le asigna la cantidad de diagonales correspondiente.
NO OLVIDAR: Cambiar los nombres de los conjuntos.
NO OLVIDAR: Incluir el número 0 y el 1 en el conjunto de números.
NO OLVIDAR: Incluir polígonos cóncavos y no regulares.
Los triángulos tendrán correspondencia con el 0
Los cuadriláteros con el 2,
Los pentágonos con el 5,
Los hexágonos con el 9 y, en general, un polígono de n lados con el número n(n-3)/2
El conjunto de salida siempre ponerlo en color rojo, y el llegada en color azul.
 </t>
  </si>
  <si>
    <t>La imagen debe quedar muy similar a la siguiente, FAVOR HACER VERDES LAS FLECHAS, La selección de colores rojo y azul para los conjuntos de salida y llegada y de verde o naranja no es arbitraria, se usa todo el tiempo para identificar DominIo, codominio y Rango, además para identificar la ubicación de los conjuntos en las diferentes representaciones</t>
  </si>
  <si>
    <r>
      <t xml:space="preserve">Del mismo modo que en la imagen, dejar el mismo conjunto de partida N rojo, pero en el de llegada poner los respectivos números de Fibonacci. (Es decir , el listado azul es </t>
    </r>
    <r>
      <rPr>
        <sz val="12"/>
        <color rgb="FF3366FF"/>
        <rFont val="Times New Roman"/>
        <family val="1"/>
      </rPr>
      <t>1,1, 2, 3, 5, 8, 13, 21, 34, 55,</t>
    </r>
    <r>
      <rPr>
        <sz val="12"/>
        <color rgb="FF000000"/>
        <rFont val="Times New Roman"/>
        <family val="1"/>
      </rPr>
      <t xml:space="preserve"> </t>
    </r>
    <r>
      <rPr>
        <sz val="12"/>
        <color rgb="FF3366FF"/>
        <rFont val="Times New Roman"/>
        <family val="1"/>
      </rPr>
      <t>377</t>
    </r>
    <r>
      <rPr>
        <sz val="12"/>
        <color rgb="FF000000"/>
        <rFont val="Times New Roman"/>
        <family val="1"/>
      </rPr>
      <t xml:space="preserve">, </t>
    </r>
    <r>
      <rPr>
        <sz val="12"/>
        <color rgb="FF3366FF"/>
        <rFont val="Times New Roman"/>
        <family val="1"/>
      </rPr>
      <t>610 y 196418</t>
    </r>
    <r>
      <rPr>
        <sz val="12"/>
        <color theme="1"/>
        <rFont val="Times New Roman"/>
        <family val="1"/>
      </rPr>
      <t xml:space="preserve">). No olvidar: poner en desorden los números de Fibonacci.
Hacer VERDES las flechas de asignación
</t>
    </r>
  </si>
  <si>
    <t>Crear una representación entre dos conjuntos N y C, no ordenados de números naturales y cuadrados, con sus correspondencias puestas como flechas (VERDES), como l que se ve en observaciones.</t>
  </si>
  <si>
    <t xml:space="preserve">Esta gráfica se construyó como una captura de pantalla desde el archivo de Geogebra que indica el tránsito entre la representación conjuntista y la gráfica de la función y=f(x)=xcuadrado; MANTENER los colores de la gráfica de ejemplo y colocar los nombres de los ejes del plano cartesiano en mayúscula e itálica. </t>
  </si>
  <si>
    <t>LA X y la Y deben ser en itálica y mayúscula.</t>
  </si>
  <si>
    <t>Cambiar el color de los conjuntos y las flechas: X rojo, Y azul y las flechas verdes.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</si>
</sst>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12"/>
      <color rgb="FF3366FF"/>
      <name val="Times New Roman"/>
      <family val="1"/>
    </font>
    <font>
      <sz val="12"/>
      <color theme="1"/>
      <name val="Times New Roman"/>
      <family val="1"/>
    </font>
    <font>
      <b/>
      <sz val="12"/>
      <color rgb="FFDE94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applyAlignment="1">
      <alignment vertical="center"/>
    </xf>
    <xf numFmtId="0" fontId="22" fillId="0" borderId="0" xfId="0" applyFont="1" applyAlignment="1">
      <alignment vertical="center" wrapText="1"/>
    </xf>
    <xf numFmtId="0" fontId="25"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0.jpg"/><Relationship Id="rId3" Type="http://schemas.openxmlformats.org/officeDocument/2006/relationships/image" Target="../media/image5.jpg"/><Relationship Id="rId7" Type="http://schemas.openxmlformats.org/officeDocument/2006/relationships/image" Target="../media/image9.pn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g"/><Relationship Id="rId5" Type="http://schemas.openxmlformats.org/officeDocument/2006/relationships/image" Target="../media/image7.jpg"/><Relationship Id="rId4" Type="http://schemas.openxmlformats.org/officeDocument/2006/relationships/image" Target="../media/image6.png"/><Relationship Id="rId9" Type="http://schemas.openxmlformats.org/officeDocument/2006/relationships/image" Target="../media/image11.jp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137584</xdr:colOff>
          <xdr:row>9</xdr:row>
          <xdr:rowOff>836083</xdr:rowOff>
        </xdr:from>
        <xdr:to>
          <xdr:col>11</xdr:col>
          <xdr:colOff>699559</xdr:colOff>
          <xdr:row>9</xdr:row>
          <xdr:rowOff>2321983</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xdr:row>
          <xdr:rowOff>0</xdr:rowOff>
        </xdr:from>
        <xdr:to>
          <xdr:col>11</xdr:col>
          <xdr:colOff>438150</xdr:colOff>
          <xdr:row>10</xdr:row>
          <xdr:rowOff>2143125</xdr:rowOff>
        </xdr:to>
        <xdr:sp macro="" textlink="">
          <xdr:nvSpPr>
            <xdr:cNvPr id="3080" name="Object 8" hidden="1">
              <a:extLst>
                <a:ext uri="{63B3BB69-23CF-44E3-9099-C40C66FF867C}">
                  <a14:compatExt spid="_x0000_s3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11</xdr:row>
      <xdr:rowOff>0</xdr:rowOff>
    </xdr:from>
    <xdr:to>
      <xdr:col>11</xdr:col>
      <xdr:colOff>488527</xdr:colOff>
      <xdr:row>11</xdr:row>
      <xdr:rowOff>1922145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8917" y="7291917"/>
          <a:ext cx="2562860" cy="1922145"/>
        </a:xfrm>
        <a:prstGeom prst="rect">
          <a:avLst/>
        </a:prstGeom>
      </xdr:spPr>
    </xdr:pic>
    <xdr:clientData/>
  </xdr:twoCellAnchor>
  <xdr:twoCellAnchor editAs="oneCell">
    <xdr:from>
      <xdr:col>10</xdr:col>
      <xdr:colOff>0</xdr:colOff>
      <xdr:row>12</xdr:row>
      <xdr:rowOff>0</xdr:rowOff>
    </xdr:from>
    <xdr:to>
      <xdr:col>11</xdr:col>
      <xdr:colOff>312632</xdr:colOff>
      <xdr:row>12</xdr:row>
      <xdr:rowOff>1790700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18917" y="9461500"/>
          <a:ext cx="2386965" cy="1790700"/>
        </a:xfrm>
        <a:prstGeom prst="rect">
          <a:avLst/>
        </a:prstGeom>
      </xdr:spPr>
    </xdr:pic>
    <xdr:clientData/>
  </xdr:twoCellAnchor>
  <xdr:twoCellAnchor editAs="oneCell">
    <xdr:from>
      <xdr:col>9</xdr:col>
      <xdr:colOff>6117167</xdr:colOff>
      <xdr:row>13</xdr:row>
      <xdr:rowOff>0</xdr:rowOff>
    </xdr:from>
    <xdr:to>
      <xdr:col>10</xdr:col>
      <xdr:colOff>2063327</xdr:colOff>
      <xdr:row>13</xdr:row>
      <xdr:rowOff>1555750</xdr:rowOff>
    </xdr:to>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08334" y="11684000"/>
          <a:ext cx="2073910" cy="1555750"/>
        </a:xfrm>
        <a:prstGeom prst="rect">
          <a:avLst/>
        </a:prstGeom>
      </xdr:spPr>
    </xdr:pic>
    <xdr:clientData/>
  </xdr:twoCellAnchor>
  <xdr:twoCellAnchor editAs="oneCell">
    <xdr:from>
      <xdr:col>9</xdr:col>
      <xdr:colOff>0</xdr:colOff>
      <xdr:row>14</xdr:row>
      <xdr:rowOff>0</xdr:rowOff>
    </xdr:from>
    <xdr:to>
      <xdr:col>9</xdr:col>
      <xdr:colOff>2462530</xdr:colOff>
      <xdr:row>14</xdr:row>
      <xdr:rowOff>2462530</xdr:rowOff>
    </xdr:to>
    <xdr:pic>
      <xdr:nvPicPr>
        <xdr:cNvPr id="16" name="Imagen 15"/>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13832417"/>
          <a:ext cx="2462530" cy="2462530"/>
        </a:xfrm>
        <a:prstGeom prst="rect">
          <a:avLst/>
        </a:prstGeom>
      </xdr:spPr>
    </xdr:pic>
    <xdr:clientData/>
  </xdr:twoCellAnchor>
  <xdr:twoCellAnchor editAs="oneCell">
    <xdr:from>
      <xdr:col>9</xdr:col>
      <xdr:colOff>0</xdr:colOff>
      <xdr:row>15</xdr:row>
      <xdr:rowOff>0</xdr:rowOff>
    </xdr:from>
    <xdr:to>
      <xdr:col>9</xdr:col>
      <xdr:colOff>2995930</xdr:colOff>
      <xdr:row>15</xdr:row>
      <xdr:rowOff>1312545</xdr:rowOff>
    </xdr:to>
    <xdr:pic>
      <xdr:nvPicPr>
        <xdr:cNvPr id="18" name="Imagen 1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91167" y="16562917"/>
          <a:ext cx="2995930" cy="1312545"/>
        </a:xfrm>
        <a:prstGeom prst="rect">
          <a:avLst/>
        </a:prstGeom>
        <a:noFill/>
        <a:ln>
          <a:noFill/>
        </a:ln>
      </xdr:spPr>
    </xdr:pic>
    <xdr:clientData/>
  </xdr:twoCellAnchor>
  <xdr:twoCellAnchor editAs="oneCell">
    <xdr:from>
      <xdr:col>9</xdr:col>
      <xdr:colOff>0</xdr:colOff>
      <xdr:row>16</xdr:row>
      <xdr:rowOff>0</xdr:rowOff>
    </xdr:from>
    <xdr:to>
      <xdr:col>9</xdr:col>
      <xdr:colOff>1689100</xdr:colOff>
      <xdr:row>16</xdr:row>
      <xdr:rowOff>1570990</xdr:rowOff>
    </xdr:to>
    <xdr:pic>
      <xdr:nvPicPr>
        <xdr:cNvPr id="19" name="Imagen 18"/>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91167" y="19399250"/>
          <a:ext cx="1689100" cy="1570990"/>
        </a:xfrm>
        <a:prstGeom prst="rect">
          <a:avLst/>
        </a:prstGeom>
      </xdr:spPr>
    </xdr:pic>
    <xdr:clientData/>
  </xdr:twoCellAnchor>
  <xdr:twoCellAnchor editAs="oneCell">
    <xdr:from>
      <xdr:col>9</xdr:col>
      <xdr:colOff>0</xdr:colOff>
      <xdr:row>17</xdr:row>
      <xdr:rowOff>0</xdr:rowOff>
    </xdr:from>
    <xdr:to>
      <xdr:col>9</xdr:col>
      <xdr:colOff>2091055</xdr:colOff>
      <xdr:row>17</xdr:row>
      <xdr:rowOff>3042920</xdr:rowOff>
    </xdr:to>
    <xdr:pic>
      <xdr:nvPicPr>
        <xdr:cNvPr id="20" name="Imagen 19"/>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1167" y="21124333"/>
          <a:ext cx="2091055" cy="3042920"/>
        </a:xfrm>
        <a:prstGeom prst="rect">
          <a:avLst/>
        </a:prstGeom>
      </xdr:spPr>
    </xdr:pic>
    <xdr:clientData/>
  </xdr:twoCellAnchor>
  <xdr:twoCellAnchor editAs="oneCell">
    <xdr:from>
      <xdr:col>9</xdr:col>
      <xdr:colOff>0</xdr:colOff>
      <xdr:row>18</xdr:row>
      <xdr:rowOff>0</xdr:rowOff>
    </xdr:from>
    <xdr:to>
      <xdr:col>9</xdr:col>
      <xdr:colOff>2676525</xdr:colOff>
      <xdr:row>18</xdr:row>
      <xdr:rowOff>1189355</xdr:rowOff>
    </xdr:to>
    <xdr:pic>
      <xdr:nvPicPr>
        <xdr:cNvPr id="21" name="Imagen 20"/>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91167" y="24278167"/>
          <a:ext cx="2676525" cy="1189355"/>
        </a:xfrm>
        <a:prstGeom prst="rect">
          <a:avLst/>
        </a:prstGeom>
        <a:noFill/>
        <a:ln>
          <a:noFill/>
        </a:ln>
      </xdr:spPr>
    </xdr:pic>
    <xdr:clientData/>
  </xdr:twoCellAnchor>
  <xdr:twoCellAnchor editAs="oneCell">
    <xdr:from>
      <xdr:col>9</xdr:col>
      <xdr:colOff>0</xdr:colOff>
      <xdr:row>19</xdr:row>
      <xdr:rowOff>0</xdr:rowOff>
    </xdr:from>
    <xdr:to>
      <xdr:col>9</xdr:col>
      <xdr:colOff>1657985</xdr:colOff>
      <xdr:row>19</xdr:row>
      <xdr:rowOff>1608455</xdr:rowOff>
    </xdr:to>
    <xdr:pic>
      <xdr:nvPicPr>
        <xdr:cNvPr id="22" name="Imagen 2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91167" y="25548167"/>
          <a:ext cx="1657985" cy="1608455"/>
        </a:xfrm>
        <a:prstGeom prst="rect">
          <a:avLst/>
        </a:prstGeom>
      </xdr:spPr>
    </xdr:pic>
    <xdr:clientData/>
  </xdr:twoCellAnchor>
  <xdr:twoCellAnchor editAs="oneCell">
    <xdr:from>
      <xdr:col>9</xdr:col>
      <xdr:colOff>0</xdr:colOff>
      <xdr:row>20</xdr:row>
      <xdr:rowOff>0</xdr:rowOff>
    </xdr:from>
    <xdr:to>
      <xdr:col>9</xdr:col>
      <xdr:colOff>2565400</xdr:colOff>
      <xdr:row>20</xdr:row>
      <xdr:rowOff>2722245</xdr:rowOff>
    </xdr:to>
    <xdr:pic>
      <xdr:nvPicPr>
        <xdr:cNvPr id="23" name="Imagen 22"/>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991167" y="27410833"/>
          <a:ext cx="2565400" cy="2722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topLeftCell="I1" zoomScale="90" zoomScaleNormal="90" zoomScalePageLayoutView="140" workbookViewId="0">
      <pane ySplit="9" topLeftCell="A21" activePane="bottomLeft" state="frozen"/>
      <selection pane="bottomLeft" activeCell="J22" sqref="J2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5" t="s">
        <v>21</v>
      </c>
      <c r="D2" s="86"/>
      <c r="F2" s="78" t="s">
        <v>0</v>
      </c>
      <c r="G2" s="79"/>
      <c r="H2" s="53"/>
      <c r="I2" s="53"/>
      <c r="J2" s="16"/>
    </row>
    <row r="3" spans="1:16" ht="15.75" x14ac:dyDescent="0.25">
      <c r="A3" s="1"/>
      <c r="B3" s="4" t="s">
        <v>8</v>
      </c>
      <c r="C3" s="87">
        <v>10</v>
      </c>
      <c r="D3" s="88"/>
      <c r="F3" s="80"/>
      <c r="G3" s="81"/>
      <c r="H3" s="53"/>
      <c r="I3" s="53"/>
      <c r="J3" s="16"/>
    </row>
    <row r="4" spans="1:16" ht="16.5" x14ac:dyDescent="0.3">
      <c r="A4" s="1"/>
      <c r="B4" s="4" t="s">
        <v>54</v>
      </c>
      <c r="C4" s="87" t="s">
        <v>164</v>
      </c>
      <c r="D4" s="88"/>
      <c r="E4" s="5"/>
      <c r="F4" s="52" t="s">
        <v>55</v>
      </c>
      <c r="G4" s="51" t="s">
        <v>149</v>
      </c>
      <c r="H4" s="53"/>
      <c r="I4" s="53"/>
      <c r="J4" s="16"/>
      <c r="K4" s="16"/>
    </row>
    <row r="5" spans="1:16" ht="16.5" thickBot="1" x14ac:dyDescent="0.3">
      <c r="A5" s="1"/>
      <c r="B5" s="6" t="s">
        <v>1</v>
      </c>
      <c r="C5" s="89" t="s">
        <v>145</v>
      </c>
      <c r="D5" s="90"/>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163</v>
      </c>
      <c r="D7" s="36"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233.25" customHeight="1" x14ac:dyDescent="0.25">
      <c r="A10" s="13" t="str">
        <f>IF(OR(B10&lt;&gt;"",J10&lt;&gt;""),"IMG01","")</f>
        <v>IMG01</v>
      </c>
      <c r="B10" s="26" t="s">
        <v>148</v>
      </c>
      <c r="C10" s="26" t="str">
        <f>IF(OR(B10&lt;&gt;"",J10&lt;&gt;""),IF($G$4="Recurso",CONCATENATE($G$4," ",$G$5),$G$4),"")</f>
        <v>Cuaderno de Estudio</v>
      </c>
      <c r="D10" s="14" t="s">
        <v>146</v>
      </c>
      <c r="E10" s="14" t="s">
        <v>147</v>
      </c>
      <c r="F10" s="14" t="str">
        <f>IF(OR(B10&lt;&gt;"",J10&lt;&gt;""),CONCATENATE($C$7,"_",$A10,IF($G$4="Cuaderno de Estudio","_small",CONCATENATE(IF(I10="","","n"),IF(LEFT($G$5,1)="F",".jpg",".png")))),"")</f>
        <v>MA_10_01_CO_IMG01_small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MA_10_01_CO_IMG01_zoom</v>
      </c>
      <c r="I10" s="14" t="str">
        <f>IF(OR(B10&lt;&gt;"",J10&lt;&gt;""),IF($G$4="Recurso",IF(LEFT($G$5,1)="M",IF(VLOOKUP($G$5,'Definición técnica de imagenes'!$A$3:$G$17,6,FALSE)=0,"",VLOOKUP($G$5,'Definición técnica de imagenes'!$A$3:$G$17,6,FALSE)),IF($G$5="F1","","")),'Definición técnica de imagenes'!$F$16),"")</f>
        <v>800 x 600 px</v>
      </c>
      <c r="J10" s="14" t="s">
        <v>165</v>
      </c>
      <c r="K10"/>
    </row>
    <row r="11" spans="1:16" s="12" customFormat="1" ht="184.5" customHeight="1" x14ac:dyDescent="0.25">
      <c r="A11" s="13" t="s">
        <v>150</v>
      </c>
      <c r="B11" s="27" t="s">
        <v>148</v>
      </c>
      <c r="C11" s="26" t="str">
        <f t="shared" ref="C11:C18" si="0">IF(OR(B11&lt;&gt;"",J11&lt;&gt;""),IF($G$4="Recurso",CONCATENATE($G$4," ",$G$5),$G$4),"")</f>
        <v>Cuaderno de Estudio</v>
      </c>
      <c r="D11" s="14" t="s">
        <v>146</v>
      </c>
      <c r="E11" s="14" t="s">
        <v>147</v>
      </c>
      <c r="F11" s="14" t="str">
        <f t="shared" ref="F11:F75" si="1">IF(OR(B11&lt;&gt;"",J11&lt;&gt;""),CONCATENATE($C$7,"_",$A11,IF($G$4="Cuaderno de Estudio","_small",CONCATENATE(IF(I11="","","n"),IF(LEFT($G$5,1)="F",".jpg",".png")))),"")</f>
        <v>MA_10_01_CO_IMG02_small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MA_10_01_CO_IMG02_zoom</v>
      </c>
      <c r="I11" s="14" t="str">
        <f>IF(OR(B11&lt;&gt;"",J11&lt;&gt;""),IF($G$4="Recurso",IF(LEFT($G$5,1)="M",IF(VLOOKUP($G$5,'Definición técnica de imagenes'!$A$3:$G$17,6,FALSE)=0,"",VLOOKUP($G$5,'Definición técnica de imagenes'!$A$3:$G$17,6,FALSE)),IF($G$5="F1","","")),'Definición técnica de imagenes'!$F$16),"")</f>
        <v>800 x 600 px</v>
      </c>
      <c r="J11" s="110" t="s">
        <v>166</v>
      </c>
      <c r="K11"/>
    </row>
    <row r="12" spans="1:16" s="12" customFormat="1" ht="171" customHeight="1" x14ac:dyDescent="0.25">
      <c r="A12" s="13" t="s">
        <v>151</v>
      </c>
      <c r="B12" s="27" t="s">
        <v>148</v>
      </c>
      <c r="C12" s="26" t="str">
        <f t="shared" si="0"/>
        <v>Cuaderno de Estudio</v>
      </c>
      <c r="D12" s="14" t="s">
        <v>146</v>
      </c>
      <c r="E12" s="14" t="s">
        <v>147</v>
      </c>
      <c r="F12" s="14" t="str">
        <f t="shared" si="1"/>
        <v>MA_10_01_CO_IMG03_small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3">IF(AND(I12&lt;&gt;"",I12&lt;&gt;0),IF(OR(B12&lt;&gt;"",J12&lt;&gt;""),CONCATENATE($C$7,"_",$A12,IF($G$4="Cuaderno de Estudio","_zoom",CONCATENATE("a",IF(LEFT($G$5,1)="F",".jpg",".png")))),""),"")</f>
        <v>MA_10_01_CO_IMG03_zoom</v>
      </c>
      <c r="I12" s="14" t="str">
        <f>IF(OR(B12&lt;&gt;"",J12&lt;&gt;""),IF($G$4="Recurso",IF(LEFT($G$5,1)="M",IF(VLOOKUP($G$5,'Definición técnica de imagenes'!$A$3:$G$17,6,FALSE)=0,"",VLOOKUP($G$5,'Definición técnica de imagenes'!$A$3:$G$17,6,FALSE)),IF($G$5="F1","","")),'Definición técnica de imagenes'!$F$16),"")</f>
        <v>800 x 600 px</v>
      </c>
      <c r="J12" s="109" t="s">
        <v>167</v>
      </c>
      <c r="K12" s="77"/>
    </row>
    <row r="13" spans="1:16" s="12" customFormat="1" ht="174.75" customHeight="1" x14ac:dyDescent="0.25">
      <c r="A13" s="13" t="s">
        <v>152</v>
      </c>
      <c r="B13" s="28" t="s">
        <v>148</v>
      </c>
      <c r="C13" s="26" t="str">
        <f t="shared" si="0"/>
        <v>Cuaderno de Estudio</v>
      </c>
      <c r="D13" s="14" t="s">
        <v>146</v>
      </c>
      <c r="E13" s="14" t="s">
        <v>147</v>
      </c>
      <c r="F13" s="14" t="str">
        <f t="shared" si="1"/>
        <v>MA_10_01_CO_IMG04_small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MA_10_01_CO_IMG04_zoom</v>
      </c>
      <c r="I13" s="14" t="str">
        <f>IF(OR(B13&lt;&gt;"",J13&lt;&gt;""),IF($G$4="Recurso",IF(LEFT($G$5,1)="M",IF(VLOOKUP($G$5,'Definición técnica de imagenes'!$A$3:$G$17,6,FALSE)=0,"",VLOOKUP($G$5,'Definición técnica de imagenes'!$A$3:$G$17,6,FALSE)),IF($G$5="F1","","")),'Definición técnica de imagenes'!$F$16),"")</f>
        <v>800 x 600 px</v>
      </c>
      <c r="J13" s="110" t="s">
        <v>168</v>
      </c>
      <c r="K13" s="19"/>
    </row>
    <row r="14" spans="1:16" s="12" customFormat="1" ht="169.5" customHeight="1" x14ac:dyDescent="0.25">
      <c r="A14" s="13" t="s">
        <v>153</v>
      </c>
      <c r="B14" s="27" t="s">
        <v>148</v>
      </c>
      <c r="C14" s="26" t="str">
        <f t="shared" si="0"/>
        <v>Cuaderno de Estudio</v>
      </c>
      <c r="D14" s="14" t="s">
        <v>146</v>
      </c>
      <c r="E14" s="14" t="s">
        <v>147</v>
      </c>
      <c r="F14" s="14" t="str">
        <f t="shared" si="1"/>
        <v>MA_10_01_CO_IMG05_small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MA_10_01_CO_IMG05_zoom</v>
      </c>
      <c r="I14" s="14" t="str">
        <f>IF(OR(B14&lt;&gt;"",J14&lt;&gt;""),IF($G$4="Recurso",IF(LEFT($G$5,1)="M",IF(VLOOKUP($G$5,'Definición técnica de imagenes'!$A$3:$G$17,6,FALSE)=0,"",VLOOKUP($G$5,'Definición técnica de imagenes'!$A$3:$G$17,6,FALSE)),IF($G$5="F1","","")),'Definición técnica de imagenes'!$F$16),"")</f>
        <v>800 x 600 px</v>
      </c>
      <c r="J14" s="77" t="s">
        <v>169</v>
      </c>
      <c r="K14" s="19"/>
    </row>
    <row r="15" spans="1:16" s="12" customFormat="1" ht="215.25" customHeight="1" x14ac:dyDescent="0.25">
      <c r="A15" s="13" t="s">
        <v>154</v>
      </c>
      <c r="B15" s="27" t="s">
        <v>148</v>
      </c>
      <c r="C15" s="14" t="s">
        <v>149</v>
      </c>
      <c r="D15" s="14" t="s">
        <v>146</v>
      </c>
      <c r="E15" s="14" t="s">
        <v>147</v>
      </c>
      <c r="F15" s="14" t="str">
        <f t="shared" si="1"/>
        <v>MA_10_01_CO_IMG06_small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MA_10_01_CO_IMG06_zoom</v>
      </c>
      <c r="I15" s="14" t="str">
        <f>IF(OR(B15&lt;&gt;"",J15&lt;&gt;""),IF($G$4="Recurso",IF(LEFT($G$5,1)="M",IF(VLOOKUP($G$5,'Definición técnica de imagenes'!$A$3:$G$17,6,FALSE)=0,"",VLOOKUP($G$5,'Definición técnica de imagenes'!$A$3:$G$17,6,FALSE)),IF($G$5="F1","","")),'Definición técnica de imagenes'!$F$16),"")</f>
        <v>800 x 600 px</v>
      </c>
      <c r="J15" s="19"/>
      <c r="K15" s="109" t="s">
        <v>170</v>
      </c>
    </row>
    <row r="16" spans="1:16" s="12" customFormat="1" ht="223.5" customHeight="1" x14ac:dyDescent="0.25">
      <c r="A16" s="13" t="s">
        <v>155</v>
      </c>
      <c r="B16" s="27" t="s">
        <v>148</v>
      </c>
      <c r="C16" s="26" t="str">
        <f t="shared" si="0"/>
        <v>Cuaderno de Estudio</v>
      </c>
      <c r="D16" s="14" t="s">
        <v>146</v>
      </c>
      <c r="E16" s="14" t="s">
        <v>147</v>
      </c>
      <c r="F16" s="14" t="str">
        <f t="shared" si="1"/>
        <v>MA_10_01_CO_IMG07_small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MA_10_01_CO_IMG07_zoom</v>
      </c>
      <c r="I16" s="14" t="str">
        <f>IF(OR(B16&lt;&gt;"",J16&lt;&gt;""),IF($G$4="Recurso",IF(LEFT($G$5,1)="M",IF(VLOOKUP($G$5,'Definición técnica de imagenes'!$A$3:$G$17,6,FALSE)=0,"",VLOOKUP($G$5,'Definición técnica de imagenes'!$A$3:$G$17,6,FALSE)),IF($G$5="F1","","")),'Definición técnica de imagenes'!$F$16),"")</f>
        <v>800 x 600 px</v>
      </c>
      <c r="J16" s="20"/>
      <c r="K16" s="111" t="s">
        <v>171</v>
      </c>
    </row>
    <row r="17" spans="1:11" s="12" customFormat="1" ht="135.75" customHeight="1" x14ac:dyDescent="0.3">
      <c r="A17" s="13" t="s">
        <v>156</v>
      </c>
      <c r="B17" s="27" t="s">
        <v>148</v>
      </c>
      <c r="C17" s="26" t="str">
        <f t="shared" si="0"/>
        <v>Cuaderno de Estudio</v>
      </c>
      <c r="D17" s="14" t="s">
        <v>146</v>
      </c>
      <c r="E17" s="14" t="s">
        <v>147</v>
      </c>
      <c r="F17" s="14" t="str">
        <f t="shared" si="1"/>
        <v>MA_10_01_CO_IMG08_small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MA_10_01_CO_IMG08_zoom</v>
      </c>
      <c r="I17" s="14" t="str">
        <f>IF(OR(B17&lt;&gt;"",J17&lt;&gt;""),IF($G$4="Recurso",IF(LEFT($G$5,1)="M",IF(VLOOKUP($G$5,'Definición técnica de imagenes'!$A$3:$G$17,6,FALSE)=0,"",VLOOKUP($G$5,'Definición técnica de imagenes'!$A$3:$G$17,6,FALSE)),IF($G$5="F1","","")),'Definición técnica de imagenes'!$F$16),"")</f>
        <v>800 x 600 px</v>
      </c>
      <c r="J17" s="31"/>
      <c r="K17" s="34"/>
    </row>
    <row r="18" spans="1:11" s="12" customFormat="1" ht="248.25" customHeight="1" x14ac:dyDescent="0.25">
      <c r="A18" s="13" t="s">
        <v>157</v>
      </c>
      <c r="B18" s="27" t="s">
        <v>148</v>
      </c>
      <c r="C18" s="26" t="str">
        <f t="shared" si="0"/>
        <v>Cuaderno de Estudio</v>
      </c>
      <c r="D18" s="14" t="s">
        <v>146</v>
      </c>
      <c r="E18" s="14" t="s">
        <v>147</v>
      </c>
      <c r="F18" s="14" t="str">
        <f t="shared" si="1"/>
        <v>MA_10_01_CO_IMG09_small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MA_10_01_CO_IMG09_zoom</v>
      </c>
      <c r="I18" s="14" t="str">
        <f>IF(OR(B18&lt;&gt;"",J18&lt;&gt;""),IF($G$4="Recurso",IF(LEFT($G$5,1)="M",IF(VLOOKUP($G$5,'Definición técnica de imagenes'!$A$3:$G$17,6,FALSE)=0,"",VLOOKUP($G$5,'Definición técnica de imagenes'!$A$3:$G$17,6,FALSE)),IF($G$5="F1","","")),'Definición técnica de imagenes'!$F$16),"")</f>
        <v>800 x 600 px</v>
      </c>
      <c r="J18" s="20"/>
      <c r="K18" s="20"/>
    </row>
    <row r="19" spans="1:11" s="12" customFormat="1" ht="99.75" customHeight="1" x14ac:dyDescent="0.25">
      <c r="A19" s="13" t="s">
        <v>158</v>
      </c>
      <c r="B19" s="27" t="s">
        <v>148</v>
      </c>
      <c r="C19" s="26" t="str">
        <f>IF(OR(B19&lt;&gt;"",J19&lt;&gt;""),IF($G$4="Recurso",CONCATENATE($G$4," ",$G$5),$G$4),"")</f>
        <v>Cuaderno de Estudio</v>
      </c>
      <c r="D19" s="14" t="s">
        <v>146</v>
      </c>
      <c r="E19" s="14" t="s">
        <v>147</v>
      </c>
      <c r="F19" s="14" t="str">
        <f>IF(OR(B19&lt;&gt;"",J19&lt;&gt;""),CONCATENATE($C$7,"_",$A19,IF($G$4="Cuaderno de Estudio","_small",CONCATENATE(IF(I19="","","n"),IF(LEFT($G$5,1)="F",".jpg",".png")))),"")</f>
        <v>MA_10_01_CO_IMG10_small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MA_10_01_CO_IMG10_zoom</v>
      </c>
      <c r="I19" s="14" t="str">
        <f>IF(OR(B19&lt;&gt;"",J19&lt;&gt;""),IF($G$4="Recurso",IF(LEFT($G$5,1)="M",IF(VLOOKUP($G$5,'Definición técnica de imagenes'!$A$3:$G$17,6,FALSE)=0,"",VLOOKUP($G$5,'Definición técnica de imagenes'!$A$3:$G$17,6,FALSE)),IF($G$5="F1","","")),'Definición técnica de imagenes'!$F$16),"")</f>
        <v>800 x 600 px</v>
      </c>
      <c r="J19" s="20"/>
      <c r="K19" s="20" t="s">
        <v>172</v>
      </c>
    </row>
    <row r="20" spans="1:11" s="12" customFormat="1" ht="147" customHeight="1" x14ac:dyDescent="0.25">
      <c r="A20" s="13" t="s">
        <v>159</v>
      </c>
      <c r="B20" s="27">
        <v>189851069</v>
      </c>
      <c r="C20" s="26" t="str">
        <f>IF(OR(B20&lt;&gt;"",J20&lt;&gt;""),IF($G$4="Recurso",CONCATENATE($G$4," ",$G$5),$G$4),"")</f>
        <v>Cuaderno de Estudio</v>
      </c>
      <c r="D20" s="14" t="s">
        <v>146</v>
      </c>
      <c r="E20" s="14" t="s">
        <v>147</v>
      </c>
      <c r="F20" s="14" t="str">
        <f>IF(OR(B20&lt;&gt;"",J20&lt;&gt;""),CONCATENATE($C$7,"_",$A20,IF($G$4="Cuaderno de Estudio","_small",CONCATENATE(IF(I20="","","n"),IF(LEFT($G$5,1)="F",".jpg",".png")))),"")</f>
        <v>MA_10_01_CO_IMG11_small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MA_10_01_CO_IMG11_zoom</v>
      </c>
      <c r="I20" s="14" t="str">
        <f>IF(OR(B20&lt;&gt;"",J20&lt;&gt;""),IF($G$4="Recurso",IF(LEFT($G$5,1)="M",IF(VLOOKUP($G$5,'Definición técnica de imagenes'!$A$3:$G$17,6,FALSE)=0,"",VLOOKUP($G$5,'Definición técnica de imagenes'!$A$3:$G$17,6,FALSE)),IF($G$5="F1","","")),'Definición técnica de imagenes'!$F$16),"")</f>
        <v>800 x 600 px</v>
      </c>
      <c r="J20" s="20"/>
      <c r="K20" s="20"/>
    </row>
    <row r="21" spans="1:11" s="12" customFormat="1" ht="219.75" customHeight="1" x14ac:dyDescent="0.3">
      <c r="A21" s="13" t="s">
        <v>160</v>
      </c>
      <c r="B21" s="32" t="s">
        <v>148</v>
      </c>
      <c r="C21" s="26" t="str">
        <f t="shared" ref="C21:C23" si="4">IF(OR(B21&lt;&gt;"",J21&lt;&gt;""),IF($G$4="Recurso",CONCATENATE($G$4," ",$G$5),$G$4),"")</f>
        <v>Cuaderno de Estudio</v>
      </c>
      <c r="D21" s="14" t="s">
        <v>146</v>
      </c>
      <c r="E21" s="14" t="s">
        <v>147</v>
      </c>
      <c r="F21" s="14" t="str">
        <f t="shared" ref="F21:F23" si="5">IF(OR(B21&lt;&gt;"",J21&lt;&gt;""),CONCATENATE($C$7,"_",$A21,IF($G$4="Cuaderno de Estudio","_small",CONCATENATE(IF(I21="","","n"),IF(LEFT($G$5,1)="F",".jpg",".png")))),"")</f>
        <v>MA_10_01_CO_IMG12_small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23" si="6">IF(AND(I21&lt;&gt;"",I21&lt;&gt;0),IF(OR(B21&lt;&gt;"",J21&lt;&gt;""),CONCATENATE($C$7,"_",$A21,IF($G$4="Cuaderno de Estudio","_zoom",CONCATENATE("a",IF(LEFT($G$5,1)="F",".jpg",".png")))),""),"")</f>
        <v>MA_10_01_CO_IMG12_zoom</v>
      </c>
      <c r="I21" s="14" t="str">
        <f>IF(OR(B21&lt;&gt;"",J21&lt;&gt;""),IF($G$4="Recurso",IF(LEFT($G$5,1)="M",IF(VLOOKUP($G$5,'Definición técnica de imagenes'!$A$3:$G$17,6,FALSE)=0,"",VLOOKUP($G$5,'Definición técnica de imagenes'!$A$3:$G$17,6,FALSE)),IF($G$5="F1","","")),'Definición técnica de imagenes'!$F$16),"")</f>
        <v>800 x 600 px</v>
      </c>
      <c r="J21" s="31"/>
      <c r="K21" s="34"/>
    </row>
    <row r="22" spans="1:11" s="12" customFormat="1" x14ac:dyDescent="0.25">
      <c r="A22" s="13" t="s">
        <v>162</v>
      </c>
      <c r="B22" s="32" t="s">
        <v>148</v>
      </c>
      <c r="C22" s="26" t="str">
        <f t="shared" si="4"/>
        <v>Cuaderno de Estudio</v>
      </c>
      <c r="D22" s="14" t="s">
        <v>146</v>
      </c>
      <c r="E22" s="14" t="s">
        <v>147</v>
      </c>
      <c r="F22" s="14" t="str">
        <f t="shared" si="5"/>
        <v>MA_10_01_CO_IMG13_small</v>
      </c>
      <c r="G22" s="14" t="str">
        <f>IF(F22&lt;&gt;"",IF($G$4="Recurso",IF(LEFT($G$5,1)="M",VLOOKUP($G$5,'Definición técnica de imagenes'!$A$3:$G$17,5,FALSE),IF($G$5="F1",'Definición técnica de imagenes'!$E$15,'Definición técnica de imagenes'!$F$13)),'Definición técnica de imagenes'!$E$16),"")</f>
        <v>526 x 370 px</v>
      </c>
      <c r="H22" s="14" t="str">
        <f t="shared" si="6"/>
        <v>MA_10_01_CO_IMG13_zoom</v>
      </c>
      <c r="I22" s="14" t="str">
        <f>IF(OR(B22&lt;&gt;"",J22&lt;&gt;""),IF($G$4="Recurso",IF(LEFT($G$5,1)="M",IF(VLOOKUP($G$5,'Definición técnica de imagenes'!$A$3:$G$17,6,FALSE)=0,"",VLOOKUP($G$5,'Definición técnica de imagenes'!$A$3:$G$17,6,FALSE)),IF($G$5="F1","","")),'Definición técnica de imagenes'!$F$16),"")</f>
        <v>800 x 600 px</v>
      </c>
      <c r="J22" s="19"/>
      <c r="K22" s="20"/>
    </row>
    <row r="23" spans="1:11" s="12" customFormat="1" x14ac:dyDescent="0.25">
      <c r="A23" s="13" t="s">
        <v>161</v>
      </c>
      <c r="B23" s="32" t="s">
        <v>148</v>
      </c>
      <c r="C23" s="26" t="str">
        <f t="shared" si="4"/>
        <v>Cuaderno de Estudio</v>
      </c>
      <c r="D23" s="14" t="s">
        <v>146</v>
      </c>
      <c r="E23" s="14" t="s">
        <v>147</v>
      </c>
      <c r="F23" s="14" t="str">
        <f t="shared" si="5"/>
        <v>MA_10_01_CO_IMG14_small</v>
      </c>
      <c r="G23" s="14" t="str">
        <f>IF(F23&lt;&gt;"",IF($G$4="Recurso",IF(LEFT($G$5,1)="M",VLOOKUP($G$5,'Definición técnica de imagenes'!$A$3:$G$17,5,FALSE),IF($G$5="F1",'Definición técnica de imagenes'!$E$15,'Definición técnica de imagenes'!$F$13)),'Definición técnica de imagenes'!$E$16),"")</f>
        <v>526 x 370 px</v>
      </c>
      <c r="H23" s="14" t="str">
        <f t="shared" si="6"/>
        <v>MA_10_01_CO_IMG14_zoom</v>
      </c>
      <c r="I23" s="14" t="str">
        <f>IF(OR(B23&lt;&gt;"",J23&lt;&gt;""),IF($G$4="Recurso",IF(LEFT($G$5,1)="M",IF(VLOOKUP($G$5,'Definición técnica de imagenes'!$A$3:$G$17,6,FALSE)=0,"",VLOOKUP($G$5,'Definición técnica de imagenes'!$A$3:$G$17,6,FALSE)),IF($G$5="F1","","")),'Definición técnica de imagenes'!$F$16),"")</f>
        <v>800 x 600 px</v>
      </c>
      <c r="J23" s="20"/>
      <c r="K23" s="20"/>
    </row>
    <row r="24" spans="1:11" s="12" customFormat="1" x14ac:dyDescent="0.25">
      <c r="A24" s="13" t="str">
        <f t="shared" ref="A24:A31" si="7">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7"/>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7"/>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7"/>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x14ac:dyDescent="0.25">
      <c r="A28" s="13" t="str">
        <f t="shared" si="7"/>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7"/>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7"/>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7"/>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8">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9">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8"/>
        <v/>
      </c>
      <c r="G80" s="14" t="str">
        <f>IF(F80&lt;&gt;"",IF($G$4="Recurso",IF(LEFT($G$5,1)="M",VLOOKUP($G$5,'Definición técnica de imagenes'!$A$3:$G$17,5,FALSE),IF($G$5="F1",'Definición técnica de imagenes'!$E$15,'Definición técnica de imagenes'!$F$13)),'Definición técnica de imagenes'!$E$16),"")</f>
        <v/>
      </c>
      <c r="H80" s="14" t="str">
        <f t="shared" si="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8"/>
        <v/>
      </c>
      <c r="G81" s="14" t="str">
        <f>IF(F81&lt;&gt;"",IF($G$4="Recurso",IF(LEFT($G$5,1)="M",VLOOKUP($G$5,'Definición técnica de imagenes'!$A$3:$G$17,5,FALSE),IF($G$5="F1",'Definición técnica de imagenes'!$E$15,'Definición técnica de imagenes'!$F$13)),'Definición técnica de imagenes'!$E$16),"")</f>
        <v/>
      </c>
      <c r="H81" s="14" t="str">
        <f t="shared" si="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8"/>
        <v/>
      </c>
      <c r="G82" s="14" t="str">
        <f>IF(F82&lt;&gt;"",IF($G$4="Recurso",IF(LEFT($G$5,1)="M",VLOOKUP($G$5,'Definición técnica de imagenes'!$A$3:$G$17,5,FALSE),IF($G$5="F1",'Definición técnica de imagenes'!$E$15,'Definición técnica de imagenes'!$F$13)),'Definición técnica de imagenes'!$E$16),"")</f>
        <v/>
      </c>
      <c r="H82" s="14" t="str">
        <f t="shared" si="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8"/>
        <v/>
      </c>
      <c r="G83" s="14" t="str">
        <f>IF(F83&lt;&gt;"",IF($G$4="Recurso",IF(LEFT($G$5,1)="M",VLOOKUP($G$5,'Definición técnica de imagenes'!$A$3:$G$17,5,FALSE),IF($G$5="F1",'Definición técnica de imagenes'!$E$15,'Definición técnica de imagenes'!$F$13)),'Definición técnica de imagenes'!$E$16),"")</f>
        <v/>
      </c>
      <c r="H83" s="14" t="str">
        <f t="shared" si="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8"/>
        <v/>
      </c>
      <c r="G84" s="14" t="str">
        <f>IF(F84&lt;&gt;"",IF($G$4="Recurso",IF(LEFT($G$5,1)="M",VLOOKUP($G$5,'Definición técnica de imagenes'!$A$3:$G$17,5,FALSE),IF($G$5="F1",'Definición técnica de imagenes'!$E$15,'Definición técnica de imagenes'!$F$13)),'Definición técnica de imagenes'!$E$16),"")</f>
        <v/>
      </c>
      <c r="H84" s="14" t="str">
        <f t="shared" si="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8"/>
        <v/>
      </c>
      <c r="G85" s="14" t="str">
        <f>IF(F85&lt;&gt;"",IF($G$4="Recurso",IF(LEFT($G$5,1)="M",VLOOKUP($G$5,'Definición técnica de imagenes'!$A$3:$G$17,5,FALSE),IF($G$5="F1",'Definición técnica de imagenes'!$E$15,'Definición técnica de imagenes'!$F$13)),'Definición técnica de imagenes'!$E$16),"")</f>
        <v/>
      </c>
      <c r="H85" s="14" t="str">
        <f t="shared" si="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8"/>
        <v/>
      </c>
      <c r="G86" s="14" t="str">
        <f>IF(F86&lt;&gt;"",IF($G$4="Recurso",IF(LEFT($G$5,1)="M",VLOOKUP($G$5,'Definición técnica de imagenes'!$A$3:$G$17,5,FALSE),IF($G$5="F1",'Definición técnica de imagenes'!$E$15,'Definición técnica de imagenes'!$F$13)),'Definición técnica de imagenes'!$E$16),"")</f>
        <v/>
      </c>
      <c r="H86" s="14" t="str">
        <f t="shared" si="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8"/>
        <v/>
      </c>
      <c r="G87" s="14" t="str">
        <f>IF(F87&lt;&gt;"",IF($G$4="Recurso",IF(LEFT($G$5,1)="M",VLOOKUP($G$5,'Definición técnica de imagenes'!$A$3:$G$17,5,FALSE),IF($G$5="F1",'Definición técnica de imagenes'!$E$15,'Definición técnica de imagenes'!$F$13)),'Definición técnica de imagenes'!$E$16),"")</f>
        <v/>
      </c>
      <c r="H87" s="14" t="str">
        <f t="shared" si="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8"/>
        <v/>
      </c>
      <c r="G88" s="14" t="str">
        <f>IF(F88&lt;&gt;"",IF($G$4="Recurso",IF(LEFT($G$5,1)="M",VLOOKUP($G$5,'Definición técnica de imagenes'!$A$3:$G$17,5,FALSE),IF($G$5="F1",'Definición técnica de imagenes'!$E$15,'Definición técnica de imagenes'!$F$13)),'Definición técnica de imagenes'!$E$16),"")</f>
        <v/>
      </c>
      <c r="H88" s="14" t="str">
        <f t="shared" si="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8"/>
        <v/>
      </c>
      <c r="G89" s="14" t="str">
        <f>IF(F89&lt;&gt;"",IF($G$4="Recurso",IF(LEFT($G$5,1)="M",VLOOKUP($G$5,'Definición técnica de imagenes'!$A$3:$G$17,5,FALSE),IF($G$5="F1",'Definición técnica de imagenes'!$E$15,'Definición técnica de imagenes'!$F$13)),'Definición técnica de imagenes'!$E$16),"")</f>
        <v/>
      </c>
      <c r="H89" s="14" t="str">
        <f t="shared" si="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8"/>
        <v/>
      </c>
      <c r="G90" s="14" t="str">
        <f>IF(F90&lt;&gt;"",IF($G$4="Recurso",IF(LEFT($G$5,1)="M",VLOOKUP($G$5,'Definición técnica de imagenes'!$A$3:$G$17,5,FALSE),IF($G$5="F1",'Definición técnica de imagenes'!$E$15,'Definición técnica de imagenes'!$F$13)),'Definición técnica de imagenes'!$E$16),"")</f>
        <v/>
      </c>
      <c r="H90" s="14" t="str">
        <f t="shared" si="9"/>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8"/>
        <v/>
      </c>
      <c r="G91" s="14" t="str">
        <f>IF(F91&lt;&gt;"",IF($G$4="Recurso",IF(LEFT($G$5,1)="M",VLOOKUP($G$5,'Definición técnica de imagenes'!$A$3:$G$17,5,FALSE),IF($G$5="F1",'Definición técnica de imagenes'!$E$15,'Definición técnica de imagenes'!$F$13)),'Definición técnica de imagenes'!$E$16),"")</f>
        <v/>
      </c>
      <c r="H91" s="14" t="str">
        <f t="shared" si="9"/>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8"/>
        <v/>
      </c>
      <c r="G92" s="14" t="str">
        <f>IF(F92&lt;&gt;"",IF($G$4="Recurso",IF(LEFT($G$5,1)="M",VLOOKUP($G$5,'Definición técnica de imagenes'!$A$3:$G$17,5,FALSE),IF($G$5="F1",'Definición técnica de imagenes'!$E$15,'Definición técnica de imagenes'!$F$13)),'Definición técnica de imagenes'!$E$16),"")</f>
        <v/>
      </c>
      <c r="H92" s="14" t="str">
        <f t="shared" si="9"/>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8"/>
        <v/>
      </c>
      <c r="G93" s="14" t="str">
        <f>IF(F93&lt;&gt;"",IF($G$4="Recurso",IF(LEFT($G$5,1)="M",VLOOKUP($G$5,'Definición técnica de imagenes'!$A$3:$G$17,5,FALSE),IF($G$5="F1",'Definición técnica de imagenes'!$E$15,'Definición técnica de imagenes'!$F$13)),'Definición técnica de imagenes'!$E$16),"")</f>
        <v/>
      </c>
      <c r="H93" s="14" t="str">
        <f t="shared" si="9"/>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8"/>
        <v/>
      </c>
      <c r="G94" s="14" t="str">
        <f>IF(F94&lt;&gt;"",IF($G$4="Recurso",IF(LEFT($G$5,1)="M",VLOOKUP($G$5,'Definición técnica de imagenes'!$A$3:$G$17,5,FALSE),IF($G$5="F1",'Definición técnica de imagenes'!$E$15,'Definición técnica de imagenes'!$F$13)),'Definición técnica de imagenes'!$E$16),"")</f>
        <v/>
      </c>
      <c r="H94" s="14" t="str">
        <f t="shared" si="9"/>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8"/>
        <v/>
      </c>
      <c r="G95" s="14" t="str">
        <f>IF(F95&lt;&gt;"",IF($G$4="Recurso",IF(LEFT($G$5,1)="M",VLOOKUP($G$5,'Definición técnica de imagenes'!$A$3:$G$17,5,FALSE),IF($G$5="F1",'Definición técnica de imagenes'!$E$15,'Definición técnica de imagenes'!$F$13)),'Definición técnica de imagenes'!$E$16),"")</f>
        <v/>
      </c>
      <c r="H95" s="14" t="str">
        <f t="shared" si="9"/>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8"/>
        <v/>
      </c>
      <c r="G96" s="14" t="str">
        <f>IF(F96&lt;&gt;"",IF($G$4="Recurso",IF(LEFT($G$5,1)="M",VLOOKUP($G$5,'Definición técnica de imagenes'!$A$3:$G$17,5,FALSE),IF($G$5="F1",'Definición técnica de imagenes'!$E$15,'Definición técnica de imagenes'!$F$13)),'Definición técnica de imagenes'!$E$16),"")</f>
        <v/>
      </c>
      <c r="H96" s="14" t="str">
        <f t="shared" si="9"/>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8"/>
        <v/>
      </c>
      <c r="G97" s="14" t="str">
        <f>IF(F97&lt;&gt;"",IF($G$4="Recurso",IF(LEFT($G$5,1)="M",VLOOKUP($G$5,'Definición técnica de imagenes'!$A$3:$G$17,5,FALSE),IF($G$5="F1",'Definición técnica de imagenes'!$E$15,'Definición técnica de imagenes'!$F$13)),'Definición técnica de imagenes'!$E$16),"")</f>
        <v/>
      </c>
      <c r="H97" s="14" t="str">
        <f t="shared" si="9"/>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8"/>
        <v/>
      </c>
      <c r="G98" s="14" t="str">
        <f>IF(F98&lt;&gt;"",IF($G$4="Recurso",IF(LEFT($G$5,1)="M",VLOOKUP($G$5,'Definición técnica de imagenes'!$A$3:$G$17,5,FALSE),IF($G$5="F1",'Definición técnica de imagenes'!$E$15,'Definición técnica de imagenes'!$F$13)),'Definición técnica de imagenes'!$E$16),"")</f>
        <v/>
      </c>
      <c r="H98" s="14" t="str">
        <f t="shared" si="9"/>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8"/>
        <v/>
      </c>
      <c r="G99" s="14" t="str">
        <f>IF(F99&lt;&gt;"",IF($G$4="Recurso",IF(LEFT($G$5,1)="M",VLOOKUP($G$5,'Definición técnica de imagenes'!$A$3:$G$17,5,FALSE),IF($G$5="F1",'Definición técnica de imagenes'!$E$15,'Definición técnica de imagenes'!$F$13)),'Definición técnica de imagenes'!$E$16),"")</f>
        <v/>
      </c>
      <c r="H99" s="14" t="str">
        <f t="shared" si="9"/>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8"/>
        <v/>
      </c>
      <c r="G100" s="14" t="str">
        <f>IF(F100&lt;&gt;"",IF($G$4="Recurso",IF(LEFT($G$5,1)="M",VLOOKUP($G$5,'Definición técnica de imagenes'!$A$3:$G$17,5,FALSE),IF($G$5="F1",'Definición técnica de imagenes'!$E$15,'Definición técnica de imagenes'!$F$13)),'Definición técnica de imagenes'!$E$16),"")</f>
        <v/>
      </c>
      <c r="H100" s="14" t="str">
        <f t="shared" si="9"/>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8"/>
        <v/>
      </c>
      <c r="G101" s="14" t="str">
        <f>IF(F101&lt;&gt;"",IF($G$4="Recurso",IF(LEFT($G$5,1)="M",VLOOKUP($G$5,'Definición técnica de imagenes'!$A$3:$G$17,5,FALSE),IF($G$5="F1",'Definición técnica de imagenes'!$E$15,'Definición técnica de imagenes'!$F$13)),'Definición técnica de imagenes'!$E$16),"")</f>
        <v/>
      </c>
      <c r="H101" s="14" t="str">
        <f t="shared" si="9"/>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8"/>
        <v/>
      </c>
      <c r="G102" s="14" t="str">
        <f>IF(F102&lt;&gt;"",IF($G$4="Recurso",IF(LEFT($G$5,1)="M",VLOOKUP($G$5,'Definición técnica de imagenes'!$A$3:$G$17,5,FALSE),IF($G$5="F1",'Definición técnica de imagenes'!$E$15,'Definición técnica de imagenes'!$F$13)),'Definición técnica de imagenes'!$E$16),"")</f>
        <v/>
      </c>
      <c r="H102" s="14" t="str">
        <f t="shared" si="9"/>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8"/>
        <v/>
      </c>
      <c r="G103" s="14" t="str">
        <f>IF(F103&lt;&gt;"",IF($G$4="Recurso",IF(LEFT($G$5,1)="M",VLOOKUP($G$5,'Definición técnica de imagenes'!$A$3:$G$17,5,FALSE),IF($G$5="F1",'Definición técnica de imagenes'!$E$15,'Definición técnica de imagenes'!$F$13)),'Definición técnica de imagenes'!$E$16),"")</f>
        <v/>
      </c>
      <c r="H103" s="14" t="str">
        <f t="shared" si="9"/>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8"/>
        <v/>
      </c>
      <c r="G104" s="14" t="str">
        <f>IF(F104&lt;&gt;"",IF($G$4="Recurso",IF(LEFT($G$5,1)="M",VLOOKUP($G$5,'Definición técnica de imagenes'!$A$3:$G$17,5,FALSE),IF($G$5="F1",'Definición técnica de imagenes'!$E$15,'Definición técnica de imagenes'!$F$13)),'Definición técnica de imagenes'!$E$16),"")</f>
        <v/>
      </c>
      <c r="H104" s="14" t="str">
        <f t="shared" si="9"/>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8"/>
        <v/>
      </c>
      <c r="G105" s="14" t="str">
        <f>IF(F105&lt;&gt;"",IF($G$4="Recurso",IF(LEFT($G$5,1)="M",VLOOKUP($G$5,'Definición técnica de imagenes'!$A$3:$G$17,5,FALSE),IF($G$5="F1",'Definición técnica de imagenes'!$E$15,'Definición técnica de imagenes'!$F$13)),'Definición técnica de imagenes'!$E$16),"")</f>
        <v/>
      </c>
      <c r="H105" s="14" t="str">
        <f t="shared" si="9"/>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8"/>
        <v/>
      </c>
      <c r="G106" s="14" t="str">
        <f>IF(F106&lt;&gt;"",IF($G$4="Recurso",IF(LEFT($G$5,1)="M",VLOOKUP($G$5,'Definición técnica de imagenes'!$A$3:$G$17,5,FALSE),IF($G$5="F1",'Definición técnica de imagenes'!$E$15,'Definición técnica de imagenes'!$F$13)),'Definición técnica de imagenes'!$E$16),"")</f>
        <v/>
      </c>
      <c r="H106" s="14" t="str">
        <f t="shared" si="9"/>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8"/>
        <v/>
      </c>
      <c r="G107" s="14" t="str">
        <f>IF(F107&lt;&gt;"",IF($G$4="Recurso",IF(LEFT($G$5,1)="M",VLOOKUP($G$5,'Definición técnica de imagenes'!$A$3:$G$17,5,FALSE),IF($G$5="F1",'Definición técnica de imagenes'!$E$15,'Definición técnica de imagenes'!$F$13)),'Definición técnica de imagenes'!$E$16),"")</f>
        <v/>
      </c>
      <c r="H107" s="14" t="str">
        <f t="shared" si="9"/>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8"/>
        <v/>
      </c>
      <c r="G108" s="14" t="str">
        <f>IF(F108&lt;&gt;"",IF($G$4="Recurso",IF(LEFT($G$5,1)="M",VLOOKUP($G$5,'Definición técnica de imagenes'!$A$3:$G$17,5,FALSE),IF($G$5="F1",'Definición técnica de imagenes'!$E$15,'Definición técnica de imagenes'!$F$13)),'Definición técnica de imagenes'!$E$16),"")</f>
        <v/>
      </c>
      <c r="H108" s="14" t="str">
        <f t="shared" si="9"/>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8"/>
        <v/>
      </c>
      <c r="G109" s="14" t="str">
        <f>IF(F109&lt;&gt;"",IF($G$4="Recurso",IF(LEFT($G$5,1)="M",VLOOKUP($G$5,'Definición técnica de imagenes'!$A$3:$G$17,5,FALSE),IF($G$5="F1",'Definición técnica de imagenes'!$E$15,'Definición técnica de imagenes'!$F$13)),'Definición técnica de imagenes'!$E$16),"")</f>
        <v/>
      </c>
      <c r="H109" s="14" t="str">
        <f t="shared" si="9"/>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9" r:id="rId4">
          <objectPr defaultSize="0" autoPict="0" r:id="rId5">
            <anchor moveWithCells="1" sizeWithCells="1">
              <from>
                <xdr:col>10</xdr:col>
                <xdr:colOff>133350</xdr:colOff>
                <xdr:row>9</xdr:row>
                <xdr:rowOff>838200</xdr:rowOff>
              </from>
              <to>
                <xdr:col>11</xdr:col>
                <xdr:colOff>695325</xdr:colOff>
                <xdr:row>9</xdr:row>
                <xdr:rowOff>2324100</xdr:rowOff>
              </to>
            </anchor>
          </objectPr>
        </oleObject>
      </mc:Choice>
      <mc:Fallback>
        <oleObject progId="PBrush" shapeId="3079" r:id="rId4"/>
      </mc:Fallback>
    </mc:AlternateContent>
    <mc:AlternateContent xmlns:mc="http://schemas.openxmlformats.org/markup-compatibility/2006">
      <mc:Choice Requires="x14">
        <oleObject progId="PBrush" shapeId="3080" r:id="rId6">
          <objectPr defaultSize="0" autoPict="0" r:id="rId7">
            <anchor moveWithCells="1" sizeWithCells="1">
              <from>
                <xdr:col>10</xdr:col>
                <xdr:colOff>0</xdr:colOff>
                <xdr:row>10</xdr:row>
                <xdr:rowOff>0</xdr:rowOff>
              </from>
              <to>
                <xdr:col>11</xdr:col>
                <xdr:colOff>438150</xdr:colOff>
                <xdr:row>10</xdr:row>
                <xdr:rowOff>2143125</xdr:rowOff>
              </to>
            </anchor>
          </objectPr>
        </oleObject>
      </mc:Choice>
      <mc:Fallback>
        <oleObject progId="PBrush" shapeId="3080"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3" t="s">
        <v>38</v>
      </c>
      <c r="B1" s="94"/>
      <c r="C1" s="94"/>
      <c r="D1" s="94"/>
      <c r="E1" s="94"/>
      <c r="F1" s="95"/>
    </row>
    <row r="2" spans="1:11" x14ac:dyDescent="0.25">
      <c r="A2" s="43" t="s">
        <v>42</v>
      </c>
      <c r="B2" s="44"/>
      <c r="C2" s="96" t="s">
        <v>13</v>
      </c>
      <c r="D2" s="97"/>
      <c r="E2" s="98"/>
      <c r="F2" s="45"/>
    </row>
    <row r="3" spans="1:11" ht="63" x14ac:dyDescent="0.25">
      <c r="A3" s="46" t="s">
        <v>43</v>
      </c>
      <c r="B3" s="44"/>
      <c r="C3" s="102" t="s">
        <v>14</v>
      </c>
      <c r="D3" s="103"/>
      <c r="E3" s="104"/>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5" t="str">
        <f>CONCATENATE(H21,"_",I21,"_",J21,"_CO")</f>
        <v>LE_07_04_CO</v>
      </c>
      <c r="E5" s="106"/>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1" t="str">
        <f>CONCATENATE("SolicitudGrafica_",D5,".xls")</f>
        <v>SolicitudGrafica_LE_07_04_CO.xls</v>
      </c>
      <c r="E7" s="91"/>
      <c r="F7" s="92"/>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3" t="s">
        <v>41</v>
      </c>
      <c r="B13" s="94"/>
      <c r="C13" s="94"/>
      <c r="D13" s="94"/>
      <c r="E13" s="94"/>
      <c r="F13" s="95"/>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6" t="s">
        <v>49</v>
      </c>
      <c r="D15" s="97"/>
      <c r="E15" s="97"/>
      <c r="F15" s="98"/>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99" t="str">
        <f>CONCATENATE(H21,"_",I21,"_",J21,"_",K45)</f>
        <v>LE_07_04_REC10</v>
      </c>
      <c r="E17" s="100"/>
      <c r="F17" s="101"/>
      <c r="J17" s="35">
        <v>14</v>
      </c>
      <c r="K17" s="35">
        <v>14</v>
      </c>
    </row>
    <row r="18" spans="1:11" ht="79.5" thickBot="1" x14ac:dyDescent="0.3">
      <c r="A18" s="46" t="s">
        <v>48</v>
      </c>
      <c r="B18" s="44"/>
      <c r="C18" s="75" t="s">
        <v>128</v>
      </c>
      <c r="D18" s="91" t="str">
        <f>CONCATENATE("SolicitudGrafica_",D17,".xls")</f>
        <v>SolicitudGrafica_LE_07_04_REC10.xls</v>
      </c>
      <c r="E18" s="91"/>
      <c r="F18" s="92"/>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2015-04-01T14:32:37Z</dcterms:modified>
</cp:coreProperties>
</file>