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<sst xmlns="http://schemas.openxmlformats.org/spreadsheetml/2006/main" count="377" uniqueCount="198">
  <si>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</si>
  <si>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</si>
  <si>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</si>
  <si>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</si>
  <si>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</si>
  <si>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</si>
  <si>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</si>
  <si>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</si>
  <si>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</si>
  <si>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</si>
  <si>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</si>
  <si>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</si>
  <si>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</si>
  <si>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</si>
  <si>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</si>
  <si>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</si>
  <si>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</si>
  <si>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</si>
  <si>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</si>
  <si>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</si>
  <si>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</si>
  <si>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</si>
  <si>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</si>
  <si>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</si>
  <si>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</si>
  <si>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</si>
  <si>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</si>
  <si>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</si>
  <si>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</si>
  <si>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</si>
  <si>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</si>
  <si>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</si>
  <si>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</si>
  <si>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</si>
  <si>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</si>
  <si>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</si>
  <si>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</si>
  <si>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</si>
  <si>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</si>
  <si>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</si>
  <si>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</si>
  <si>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</si>
  <si>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</si>
  <si>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</si>
  <si>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</si>
  <si>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</si>
  <si>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</si>
  <si>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</si>
  <si>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</si>
  <si>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</si>
  <si>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</si>
  <si>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</si>
  <si>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</si>
  <si>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</si>
  <si>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</si>
  <si>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</si>
  <si>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</si>
  <si>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</si>
  <si>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</si>
  <si>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</si>
  <si>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</si>
  <si>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</si>
  <si>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</si>
  <si>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</si>
  <si>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</si>
  <si>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</si>
  <si>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</si>
  <si>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</si>
  <si>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</si>
  <si>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</si>
  <si>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</si>
  <si>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</si>
  <si>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</si>
  <si>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</si>
  <si>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</si>
  <si>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</si>
  <si>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</si>
  <si>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</si>
  <si>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</si>
  <si>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</si>
  <si>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</si>
  <si>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</si>
  <si>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</si>
  <si>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</si>
  <si>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</si>
  <si>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</si>
  <si>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</si>
  <si>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</si>
  <si>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</si>
  <si>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</si>
  <si>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</si>
  <si>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</si>
  <si>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</si>
  <si>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</si>
  <si>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</si>
  <si>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</si>
  <si>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</si>
  <si>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</si>
  <si>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</si>
  <si>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</si>
  <si>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</si>
  <si>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</si>
  <si>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</si>
  <si>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</si>
  <si>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</si>
  <si>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</si>
  <si>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</si>
  <si>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</si>
  <si>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</si>
  <si>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</si>
  <si>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</si>
  <si>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</si>
  <si>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</si>
  <si>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</si>
  <si>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</si>
  <si>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</si>
  <si>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</si>
  <si>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</si>
  <si>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</si>
  <si>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</si>
  <si>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</si>
  <si>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</si>
  <si>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</si>
  <si>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</si>
  <si>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</si>
  <si>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</si>
  <si>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</si>
  <si>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</si>
  <si>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</si>
  <si>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</si>
  <si>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</si>
  <si>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</si>
  <si>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</si>
  <si>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</si>
  <si>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</si>
  <si>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</si>
  <si>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</si>
  <si>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</si>
  <si>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</si>
  <si>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</si>
  <si>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</si>
  <si>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</si>
  <si>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</si>
  <si>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</si>
  <si>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</si>
  <si>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</si>
  <si>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</si>
  <si>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</si>
  <si>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</si>
  <si>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</si>
  <si>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</si>
  <si>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</si>
  <si>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</si>
  <si>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</si>
  <si>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</si>
  <si>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</si>
  <si>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</si>
  <si>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</si>
  <si>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</si>
  <si>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</si>
  <si>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</si>
  <si>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</si>
  <si>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</si>
  <si>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</si>
  <si>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</si>
  <si>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</si>
  <si>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</si>
  <si>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</si>
  <si>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</si>
  <si>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</si>
  <si>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</si>
  <si>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</si>
  <si>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</si>
  <si>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</si>
  <si>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</si>
  <si>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</si>
  <si>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</si>
  <si>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</si>
  <si>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</si>
  <si>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</si>
  <si>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</si>
  <si>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</si>
  <si>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</si>
  <si>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</si>
  <si>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</si>
  <si>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</si>
  <si>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</si>
  <si>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FORMULA</t>
  </si>
  <si>
    <t>Corresponde a la Ficha 1 del recurso</t>
  </si>
  <si>
    <t>Corresponde a la Ficha 2 del recurso</t>
  </si>
  <si>
    <t>Corresponde a la Ficha 3 del recurso</t>
  </si>
  <si>
    <t>Corresponde a la Ficha 4 del recurso</t>
  </si>
  <si>
    <t>Corresponde a la Ficha 5 del recurso</t>
  </si>
  <si>
    <t>Corresponde a la Ficha 6 del recurso</t>
  </si>
  <si>
    <t>Corresponde a la Ficha 7 del recurso</t>
  </si>
  <si>
    <t>Corresponde a la Ficha 8 del recurso</t>
  </si>
  <si>
    <t>Corresponde a la Ficha 9 del recurso</t>
  </si>
  <si>
    <t>Corresponde a la Ficha 10 del recurso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</si>
</sst>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gif"/><Relationship Id="rId7" Type="http://schemas.openxmlformats.org/officeDocument/2006/relationships/image" Target="../media/image7.png"/><Relationship Id="rId2" Type="http://schemas.openxmlformats.org/officeDocument/2006/relationships/image" Target="../media/image2.gif"/><Relationship Id="rId1" Type="http://schemas.openxmlformats.org/officeDocument/2006/relationships/image" Target="../media/image1.png"/><Relationship Id="rId6" Type="http://schemas.openxmlformats.org/officeDocument/2006/relationships/image" Target="../media/image6.gif"/><Relationship Id="rId5" Type="http://schemas.openxmlformats.org/officeDocument/2006/relationships/image" Target="../media/image5.gif"/><Relationship Id="rId10" Type="http://schemas.openxmlformats.org/officeDocument/2006/relationships/image" Target="../media/image10.JPG"/><Relationship Id="rId4" Type="http://schemas.openxmlformats.org/officeDocument/2006/relationships/image" Target="../media/image4.gif"/><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10</xdr:col>
      <xdr:colOff>1285875</xdr:colOff>
      <xdr:row>9</xdr:row>
      <xdr:rowOff>130969</xdr:rowOff>
    </xdr:from>
    <xdr:to>
      <xdr:col>10</xdr:col>
      <xdr:colOff>3194088</xdr:colOff>
      <xdr:row>9</xdr:row>
      <xdr:rowOff>490664</xdr:rowOff>
    </xdr:to>
    <xdr:pic>
      <xdr:nvPicPr>
        <xdr:cNvPr id="2" name="1 Imagen"/>
        <xdr:cNvPicPr>
          <a:picLocks noChangeAspect="1"/>
        </xdr:cNvPicPr>
      </xdr:nvPicPr>
      <xdr:blipFill>
        <a:blip xmlns:r="http://schemas.openxmlformats.org/officeDocument/2006/relationships" r:embed="rId1"/>
        <a:stretch>
          <a:fillRect/>
        </a:stretch>
      </xdr:blipFill>
      <xdr:spPr>
        <a:xfrm>
          <a:off x="17633156" y="2286000"/>
          <a:ext cx="1908213" cy="359695"/>
        </a:xfrm>
        <a:prstGeom prst="rect">
          <a:avLst/>
        </a:prstGeom>
      </xdr:spPr>
    </xdr:pic>
    <xdr:clientData/>
  </xdr:twoCellAnchor>
  <xdr:twoCellAnchor editAs="oneCell">
    <xdr:from>
      <xdr:col>10</xdr:col>
      <xdr:colOff>47625</xdr:colOff>
      <xdr:row>10</xdr:row>
      <xdr:rowOff>119063</xdr:rowOff>
    </xdr:from>
    <xdr:to>
      <xdr:col>10</xdr:col>
      <xdr:colOff>4572000</xdr:colOff>
      <xdr:row>10</xdr:row>
      <xdr:rowOff>481013</xdr:rowOff>
    </xdr:to>
    <xdr:pic>
      <xdr:nvPicPr>
        <xdr:cNvPr id="3" name="2 Imagen" descr="D:\Usuarios\Sandra\Descargas\CodeCogsEq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94906" y="2905126"/>
          <a:ext cx="4524375"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1595438</xdr:colOff>
      <xdr:row>11</xdr:row>
      <xdr:rowOff>71437</xdr:rowOff>
    </xdr:from>
    <xdr:to>
      <xdr:col>10</xdr:col>
      <xdr:colOff>3301048</xdr:colOff>
      <xdr:row>11</xdr:row>
      <xdr:rowOff>898207</xdr:rowOff>
    </xdr:to>
    <xdr:pic>
      <xdr:nvPicPr>
        <xdr:cNvPr id="5" name="4 Imagen" descr="D:\Usuarios\Sandra\Descargas\CodeCogsEqn.gif"/>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942719" y="3488531"/>
          <a:ext cx="1705610" cy="826770"/>
        </a:xfrm>
        <a:prstGeom prst="rect">
          <a:avLst/>
        </a:prstGeom>
        <a:noFill/>
        <a:ln>
          <a:noFill/>
        </a:ln>
      </xdr:spPr>
    </xdr:pic>
    <xdr:clientData/>
  </xdr:twoCellAnchor>
  <xdr:twoCellAnchor editAs="oneCell">
    <xdr:from>
      <xdr:col>10</xdr:col>
      <xdr:colOff>297657</xdr:colOff>
      <xdr:row>12</xdr:row>
      <xdr:rowOff>261937</xdr:rowOff>
    </xdr:from>
    <xdr:to>
      <xdr:col>10</xdr:col>
      <xdr:colOff>4288632</xdr:colOff>
      <xdr:row>12</xdr:row>
      <xdr:rowOff>509587</xdr:rowOff>
    </xdr:to>
    <xdr:pic>
      <xdr:nvPicPr>
        <xdr:cNvPr id="6" name="5 Imagen" descr="D:\Usuarios\Sandra\Descargas\CodeCogsEqn.gif"/>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644938" y="4691062"/>
          <a:ext cx="399097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1119187</xdr:colOff>
      <xdr:row>13</xdr:row>
      <xdr:rowOff>107156</xdr:rowOff>
    </xdr:from>
    <xdr:to>
      <xdr:col>10</xdr:col>
      <xdr:colOff>3576637</xdr:colOff>
      <xdr:row>13</xdr:row>
      <xdr:rowOff>878681</xdr:rowOff>
    </xdr:to>
    <xdr:pic>
      <xdr:nvPicPr>
        <xdr:cNvPr id="9" name="8 Imagen" descr="D:\Usuarios\Sandra\Descargas\CodeCogsEqn.gif"/>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66468" y="5167312"/>
          <a:ext cx="2457450"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381000</xdr:colOff>
      <xdr:row>14</xdr:row>
      <xdr:rowOff>273844</xdr:rowOff>
    </xdr:from>
    <xdr:to>
      <xdr:col>10</xdr:col>
      <xdr:colOff>4492625</xdr:colOff>
      <xdr:row>14</xdr:row>
      <xdr:rowOff>698024</xdr:rowOff>
    </xdr:to>
    <xdr:pic>
      <xdr:nvPicPr>
        <xdr:cNvPr id="11" name="10 Imagen" descr="D:\Usuarios\Sandra\Descargas\CodeCogsEqn.gif"/>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728281" y="6346032"/>
          <a:ext cx="4111625" cy="424180"/>
        </a:xfrm>
        <a:prstGeom prst="rect">
          <a:avLst/>
        </a:prstGeom>
        <a:noFill/>
        <a:ln>
          <a:noFill/>
        </a:ln>
      </xdr:spPr>
    </xdr:pic>
    <xdr:clientData/>
  </xdr:twoCellAnchor>
  <xdr:twoCellAnchor editAs="oneCell">
    <xdr:from>
      <xdr:col>10</xdr:col>
      <xdr:colOff>83344</xdr:colOff>
      <xdr:row>15</xdr:row>
      <xdr:rowOff>190500</xdr:rowOff>
    </xdr:from>
    <xdr:to>
      <xdr:col>10</xdr:col>
      <xdr:colOff>4512469</xdr:colOff>
      <xdr:row>15</xdr:row>
      <xdr:rowOff>3250406</xdr:rowOff>
    </xdr:to>
    <xdr:pic>
      <xdr:nvPicPr>
        <xdr:cNvPr id="12" name="11 Imagen"/>
        <xdr:cNvPicPr/>
      </xdr:nvPicPr>
      <xdr:blipFill rotWithShape="1">
        <a:blip xmlns:r="http://schemas.openxmlformats.org/officeDocument/2006/relationships" r:embed="rId7"/>
        <a:srcRect t="32226" r="44341" b="16603"/>
        <a:stretch/>
      </xdr:blipFill>
      <xdr:spPr bwMode="auto">
        <a:xfrm>
          <a:off x="16430625" y="7024688"/>
          <a:ext cx="4429125" cy="3059906"/>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139606</xdr:colOff>
      <xdr:row>16</xdr:row>
      <xdr:rowOff>130968</xdr:rowOff>
    </xdr:from>
    <xdr:to>
      <xdr:col>10</xdr:col>
      <xdr:colOff>4486910</xdr:colOff>
      <xdr:row>16</xdr:row>
      <xdr:rowOff>3500436</xdr:rowOff>
    </xdr:to>
    <xdr:pic>
      <xdr:nvPicPr>
        <xdr:cNvPr id="15" name="14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486887" y="10775156"/>
          <a:ext cx="4347304" cy="3369468"/>
        </a:xfrm>
        <a:prstGeom prst="rect">
          <a:avLst/>
        </a:prstGeom>
      </xdr:spPr>
    </xdr:pic>
    <xdr:clientData/>
  </xdr:twoCellAnchor>
  <xdr:twoCellAnchor editAs="oneCell">
    <xdr:from>
      <xdr:col>10</xdr:col>
      <xdr:colOff>256096</xdr:colOff>
      <xdr:row>17</xdr:row>
      <xdr:rowOff>166686</xdr:rowOff>
    </xdr:from>
    <xdr:to>
      <xdr:col>10</xdr:col>
      <xdr:colOff>4381285</xdr:colOff>
      <xdr:row>17</xdr:row>
      <xdr:rowOff>3726656</xdr:rowOff>
    </xdr:to>
    <xdr:pic>
      <xdr:nvPicPr>
        <xdr:cNvPr id="16" name="15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603377" y="14620874"/>
          <a:ext cx="4125189" cy="3559970"/>
        </a:xfrm>
        <a:prstGeom prst="rect">
          <a:avLst/>
        </a:prstGeom>
      </xdr:spPr>
    </xdr:pic>
    <xdr:clientData/>
  </xdr:twoCellAnchor>
  <xdr:twoCellAnchor editAs="oneCell">
    <xdr:from>
      <xdr:col>10</xdr:col>
      <xdr:colOff>154781</xdr:colOff>
      <xdr:row>18</xdr:row>
      <xdr:rowOff>193432</xdr:rowOff>
    </xdr:from>
    <xdr:to>
      <xdr:col>10</xdr:col>
      <xdr:colOff>4486271</xdr:colOff>
      <xdr:row>18</xdr:row>
      <xdr:rowOff>3416187</xdr:rowOff>
    </xdr:to>
    <xdr:pic>
      <xdr:nvPicPr>
        <xdr:cNvPr id="17" name="16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502062" y="18457620"/>
          <a:ext cx="4331490" cy="32227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80" zoomScaleNormal="80" zoomScalePageLayoutView="140" workbookViewId="0">
      <pane ySplit="9" topLeftCell="A18"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0.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42366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50.1" customHeight="1" x14ac:dyDescent="0.25">
      <c r="A10" s="12" t="str">
        <f>IF(OR(B10&lt;&gt;"",J10&lt;&gt;""),"IMG01","")</f>
        <v>IMG01</v>
      </c>
      <c r="B10" s="62" t="s">
        <v>187</v>
      </c>
      <c r="C10" s="20" t="str">
        <f t="shared" ref="C10:C41" si="0">IF(OR(B10&lt;&gt;"",J10&lt;&gt;""),IF($G$4="Recurso",CONCATENATE($G$4," ",$G$5),$G$4),"")</f>
        <v>Recurso M5A</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188</v>
      </c>
      <c r="K10" s="64"/>
      <c r="O10" s="2" t="str">
        <f>'Definición técnica de imagenes'!A12</f>
        <v>M12D</v>
      </c>
    </row>
    <row r="11" spans="1:16" s="11" customFormat="1" ht="50.1" customHeight="1" x14ac:dyDescent="0.25">
      <c r="A11" s="12" t="str">
        <f t="shared" ref="A11:A18" si="3">IF(OR(B11&lt;&gt;"",J11&lt;&gt;""),CONCATENATE(LEFT(A10,3),IF(MID(A10,4,2)+1&lt;10,CONCATENATE("0",MID(A10,4,2)+1))),"")</f>
        <v>IMG02</v>
      </c>
      <c r="B11" s="62" t="s">
        <v>187</v>
      </c>
      <c r="C11" s="20" t="str">
        <f t="shared" si="0"/>
        <v>Recurso M5A</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3" t="s">
        <v>189</v>
      </c>
      <c r="K11"/>
      <c r="O11" s="2" t="str">
        <f>'Definición técnica de imagenes'!A13</f>
        <v>M101</v>
      </c>
    </row>
    <row r="12" spans="1:16" s="11" customFormat="1" ht="80.099999999999994" customHeight="1" x14ac:dyDescent="0.25">
      <c r="A12" s="12" t="str">
        <f t="shared" si="3"/>
        <v>IMG03</v>
      </c>
      <c r="B12" s="62" t="s">
        <v>187</v>
      </c>
      <c r="C12" s="20" t="str">
        <f t="shared" si="0"/>
        <v>Recurso M5A</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3" t="s">
        <v>190</v>
      </c>
      <c r="K12" s="64"/>
      <c r="O12" s="2" t="str">
        <f>'Definición técnica de imagenes'!A18</f>
        <v>Diaporama F1</v>
      </c>
    </row>
    <row r="13" spans="1:16" s="11" customFormat="1" ht="50.1" customHeight="1" x14ac:dyDescent="0.25">
      <c r="A13" s="12" t="str">
        <f>IF(OR(B13&lt;&gt;"",J13&lt;&gt;""),CONCATENATE(LEFT(A12,3),IF(MID(A12,4,2)+1&lt;10,CONCATENATE("0",MID(A12,4,2)+1))),"")</f>
        <v>IMG04</v>
      </c>
      <c r="B13" s="62" t="s">
        <v>187</v>
      </c>
      <c r="C13" s="20" t="str">
        <f>IF(OR(B13&lt;&gt;"",J13&lt;&gt;""),IF($G$4="Recurso",CONCATENATE($G$4," ",$G$5),$G$4),"")</f>
        <v>Recurso M5A</v>
      </c>
      <c r="D13" s="63"/>
      <c r="E13" s="63"/>
      <c r="F13" s="13" t="e">
        <f ca="1">IF(OR(B13&lt;&gt;"",J13&lt;&gt;""),CONCATENATE($C$7,"_",$A13,IF($G$4="Cuaderno de Estudio","_small",CONCATENATE(IF(I13="","","n"),IF(LEFT($G$5,1)="F",".jpg",".png")))),"")</f>
        <v>#N/A</v>
      </c>
      <c r="G13" s="13" t="e">
        <f ca="1">IF($F13&lt;&gt;"",IF($G$4="Recurso",VLOOKUP($E13,OFFSET('Definición técnica de imagenes'!$A$1,MATCH($G$5,'Definición técnica de imagenes'!$A$1:$A$104,0)-1,1,COUNTIF('Definición técnica de imagenes'!$A$3:$A$102,$G$5),5),5,FALSE),'Definición técnica de imagenes'!$F$16),"")</f>
        <v>#N/A</v>
      </c>
      <c r="H13" s="13" t="e">
        <f ca="1">IF(AND(I13&lt;&gt;"",I13&lt;&gt;0),IF(OR(B13&lt;&gt;"",J13&lt;&gt;""),CONCATENATE($C$7,"_",$A13,IF($G$4="Cuaderno de Estudio","_zoom",CONCATENATE("a",IF(LEFT($G$5,1)="F",".jpg",".png")))),""),"")</f>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3" t="s">
        <v>191</v>
      </c>
      <c r="K13"/>
      <c r="O13" s="2" t="str">
        <f>'Definición técnica de imagenes'!A19</f>
        <v>F4</v>
      </c>
    </row>
    <row r="14" spans="1:16" s="11" customFormat="1" ht="80.099999999999994" customHeight="1" x14ac:dyDescent="0.25">
      <c r="A14" s="12" t="str">
        <f>IF(OR(B14&lt;&gt;"",J14&lt;&gt;""),CONCATENATE(LEFT(A13,3),IF(MID(A13,4,2)+1&lt;10,CONCATENATE("0",MID(A13,4,2)+1))),"")</f>
        <v>IMG05</v>
      </c>
      <c r="B14" s="62" t="s">
        <v>187</v>
      </c>
      <c r="C14" s="20" t="str">
        <f>IF(OR(B14&lt;&gt;"",J14&lt;&gt;""),IF($G$4="Recurso",CONCATENATE($G$4," ",$G$5),$G$4),"")</f>
        <v>Recurso M5A</v>
      </c>
      <c r="D14" s="63"/>
      <c r="E14" s="63"/>
      <c r="F14" s="13" t="e">
        <f ca="1">IF(OR(B14&lt;&gt;"",J14&lt;&gt;""),CONCATENATE($C$7,"_",$A14,IF($G$4="Cuaderno de Estudio","_small",CONCATENATE(IF(I14="","","n"),IF(LEFT($G$5,1)="F",".jpg",".png")))),"")</f>
        <v>#N/A</v>
      </c>
      <c r="G14" s="13" t="e">
        <f ca="1">IF($F14&lt;&gt;"",IF($G$4="Recurso",VLOOKUP($E14,OFFSET('Definición técnica de imagenes'!$A$1,MATCH($G$5,'Definición técnica de imagenes'!$A$1:$A$104,0)-1,1,COUNTIF('Definición técnica de imagenes'!$A$3:$A$102,$G$5),5),5,FALSE),'Definición técnica de imagenes'!$F$16),"")</f>
        <v>#N/A</v>
      </c>
      <c r="H14" s="13" t="e">
        <f ca="1">IF(AND(I14&lt;&gt;"",I14&lt;&gt;0),IF(OR(B14&lt;&gt;"",J14&lt;&gt;""),CONCATENATE($C$7,"_",$A14,IF($G$4="Cuaderno de Estudio","_zoom",CONCATENATE("a",IF(LEFT($G$5,1)="F",".jpg",".png")))),""),"")</f>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3" t="s">
        <v>192</v>
      </c>
      <c r="K14"/>
      <c r="O14" s="2" t="str">
        <f>'Definición técnica de imagenes'!A22</f>
        <v>F6</v>
      </c>
    </row>
    <row r="15" spans="1:16" s="11" customFormat="1" ht="60" customHeight="1" x14ac:dyDescent="0.25">
      <c r="A15" s="12" t="str">
        <f>IF(OR(B15&lt;&gt;"",J15&lt;&gt;""),CONCATENATE(LEFT(A14,3),IF(MID(A14,4,2)+1&lt;10,CONCATENATE("0",MID(A14,4,2)+1))),"")</f>
        <v>IMG06</v>
      </c>
      <c r="B15" s="62" t="s">
        <v>187</v>
      </c>
      <c r="C15" s="20" t="str">
        <f>IF(OR(B15&lt;&gt;"",J15&lt;&gt;""),IF($G$4="Recurso",CONCATENATE($G$4," ",$G$5),$G$4),"")</f>
        <v>Recurso M5A</v>
      </c>
      <c r="D15" s="63"/>
      <c r="E15" s="63"/>
      <c r="F15" s="13" t="e">
        <f ca="1">IF(OR(B15&lt;&gt;"",J15&lt;&gt;""),CONCATENATE($C$7,"_",$A15,IF($G$4="Cuaderno de Estudio","_small",CONCATENATE(IF(I15="","","n"),IF(LEFT($G$5,1)="F",".jpg",".png")))),"")</f>
        <v>#N/A</v>
      </c>
      <c r="G15" s="13" t="e">
        <f ca="1">IF($F15&lt;&gt;"",IF($G$4="Recurso",VLOOKUP($E15,OFFSET('Definición técnica de imagenes'!$A$1,MATCH($G$5,'Definición técnica de imagenes'!$A$1:$A$104,0)-1,1,COUNTIF('Definición técnica de imagenes'!$A$3:$A$102,$G$5),5),5,FALSE),'Definición técnica de imagenes'!$F$16),"")</f>
        <v>#N/A</v>
      </c>
      <c r="H15" s="13" t="e">
        <f ca="1">IF(AND(I15&lt;&gt;"",I15&lt;&gt;0),IF(OR(B15&lt;&gt;"",J15&lt;&gt;""),CONCATENATE($C$7,"_",$A15,IF($G$4="Cuaderno de Estudio","_zoom",CONCATENATE("a",IF(LEFT($G$5,1)="F",".jpg",".png")))),""),"")</f>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3" t="s">
        <v>193</v>
      </c>
      <c r="K15" s="66"/>
      <c r="O15" s="2" t="str">
        <f>'Definición técnica de imagenes'!A24</f>
        <v>F6B</v>
      </c>
    </row>
    <row r="16" spans="1:16" s="11" customFormat="1" ht="300" customHeight="1" x14ac:dyDescent="0.3">
      <c r="A16" s="12" t="str">
        <f t="shared" si="3"/>
        <v>IMG07</v>
      </c>
      <c r="B16" s="62"/>
      <c r="C16" s="20" t="str">
        <f t="shared" si="0"/>
        <v>Recurso M5A</v>
      </c>
      <c r="D16" s="63"/>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t="s">
        <v>194</v>
      </c>
      <c r="K16" s="68"/>
      <c r="O16" s="2" t="str">
        <f>'Definición técnica de imagenes'!A25</f>
        <v>F7</v>
      </c>
    </row>
    <row r="17" spans="1:15" s="11" customFormat="1" ht="300" customHeight="1" x14ac:dyDescent="0.25">
      <c r="A17" s="12" t="str">
        <f t="shared" si="3"/>
        <v>IMG08</v>
      </c>
      <c r="B17" s="62"/>
      <c r="C17" s="20" t="str">
        <f t="shared" si="0"/>
        <v>Recurso M5A</v>
      </c>
      <c r="D17" s="63"/>
      <c r="E17" s="63"/>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t="s">
        <v>195</v>
      </c>
      <c r="K17" s="66"/>
      <c r="O17" s="2" t="str">
        <f>'Definición técnica de imagenes'!A27</f>
        <v>F7B</v>
      </c>
    </row>
    <row r="18" spans="1:15" s="11" customFormat="1" ht="300" customHeight="1" x14ac:dyDescent="0.25">
      <c r="A18" s="12" t="str">
        <f t="shared" si="3"/>
        <v>IMG09</v>
      </c>
      <c r="B18" s="62"/>
      <c r="C18" s="20" t="str">
        <f t="shared" si="0"/>
        <v>Recurso M5A</v>
      </c>
      <c r="D18" s="63"/>
      <c r="E18" s="63"/>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t="s">
        <v>196</v>
      </c>
      <c r="K18" s="66"/>
      <c r="O18" s="2" t="str">
        <f>'Definición técnica de imagenes'!A30</f>
        <v>F8</v>
      </c>
    </row>
    <row r="19" spans="1:15" s="11" customFormat="1" ht="300" customHeight="1" x14ac:dyDescent="0.3">
      <c r="A19" s="12" t="str">
        <f t="shared" ref="A19:A50" si="6">IF(OR(B19&lt;&gt;"",J19&lt;&gt;""),CONCATENATE(LEFT(A18,3),IF(MID(A18,4,2)+1&lt;10,CONCATENATE("0",MID(A18,4,2)+1),MID(A18,4,2)+1)),"")</f>
        <v>IMG10</v>
      </c>
      <c r="B19" s="62"/>
      <c r="C19" s="20" t="str">
        <f t="shared" si="0"/>
        <v>Recurso M5A</v>
      </c>
      <c r="D19" s="63"/>
      <c r="E19" s="63"/>
      <c r="F19" s="13" t="e">
        <f t="shared" ca="1" si="4"/>
        <v>#N/A</v>
      </c>
      <c r="G19" s="13" t="e">
        <f ca="1">IF($F19&lt;&gt;"",IF($G$4="Recurso",VLOOKUP($E19,OFFSET('Definición técnica de imagenes'!$A$1,MATCH($G$5,'Definición técnica de imagenes'!$A$1:$A$104,0)-1,1,COUNTIF('Definición técnica de imagenes'!$A$3:$A$102,$G$5),5),5,FALSE),'Definición técnica de imagenes'!$F$16),"")</f>
        <v>#N/A</v>
      </c>
      <c r="H19" s="13" t="e">
        <f t="shared" ca="1" si="5"/>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7" t="s">
        <v>197</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Sandra</cp:lastModifiedBy>
  <dcterms:created xsi:type="dcterms:W3CDTF">2014-07-01T23:43:25Z</dcterms:created>
  <dcterms:modified xsi:type="dcterms:W3CDTF">2015-12-29T00:26:18Z</dcterms:modified>
</cp:coreProperties>
</file>